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 tabRatio="685" activeTab="8"/>
  </bookViews>
  <sheets>
    <sheet name="chlapci presence" sheetId="1" r:id="rId1"/>
    <sheet name="chlapci skupiny" sheetId="3" r:id="rId2"/>
    <sheet name="chlapci finále" sheetId="4" r:id="rId3"/>
    <sheet name="chlapci útěcha" sheetId="5" r:id="rId4"/>
    <sheet name="chlapci pořadí" sheetId="6" r:id="rId5"/>
    <sheet name="dívky presence" sheetId="2" r:id="rId6"/>
    <sheet name="dívky skupiny" sheetId="7" r:id="rId7"/>
    <sheet name="dívky finále" sheetId="8" r:id="rId8"/>
    <sheet name="dívky útěcha" sheetId="9" r:id="rId9"/>
    <sheet name="dívky pořadí" sheetId="10" r:id="rId10"/>
  </sheets>
  <calcPr calcId="144525"/>
</workbook>
</file>

<file path=xl/calcChain.xml><?xml version="1.0" encoding="utf-8"?>
<calcChain xmlns="http://schemas.openxmlformats.org/spreadsheetml/2006/main">
  <c r="H34" i="5" l="1"/>
  <c r="H34" i="4"/>
  <c r="G50" i="5"/>
  <c r="G50" i="4"/>
  <c r="F10" i="8"/>
  <c r="G18" i="5"/>
  <c r="F42" i="5"/>
  <c r="G18" i="4"/>
  <c r="F10" i="9"/>
  <c r="F58" i="5"/>
  <c r="E14" i="8"/>
  <c r="F58" i="4"/>
  <c r="F26" i="5"/>
  <c r="E6" i="8"/>
  <c r="F10" i="4"/>
  <c r="F10" i="5"/>
  <c r="F26" i="4"/>
  <c r="F42" i="4"/>
  <c r="E46" i="5"/>
  <c r="E54" i="5"/>
  <c r="E62" i="5"/>
  <c r="E6" i="9"/>
  <c r="E14" i="9"/>
  <c r="D12" i="9"/>
  <c r="D8" i="9"/>
  <c r="D16" i="9"/>
  <c r="D16" i="8"/>
  <c r="D12" i="8"/>
  <c r="D8" i="8"/>
  <c r="D4" i="8"/>
  <c r="E38" i="5"/>
  <c r="E30" i="5"/>
  <c r="E22" i="5"/>
  <c r="E14" i="5"/>
  <c r="E6" i="5"/>
  <c r="E54" i="4"/>
  <c r="E14" i="4"/>
  <c r="E22" i="4"/>
  <c r="D60" i="5"/>
  <c r="D4" i="9"/>
  <c r="E62" i="4"/>
  <c r="E30" i="4"/>
  <c r="E6" i="4"/>
  <c r="E38" i="4"/>
  <c r="E46" i="4"/>
  <c r="D60" i="4"/>
  <c r="D56" i="4"/>
  <c r="D44" i="4"/>
  <c r="D40" i="4"/>
  <c r="D28" i="4"/>
  <c r="D24" i="4"/>
  <c r="D12" i="4"/>
  <c r="D8" i="4"/>
  <c r="D4" i="4"/>
  <c r="D16" i="4"/>
  <c r="D20" i="4"/>
  <c r="D32" i="4"/>
  <c r="D36" i="4"/>
  <c r="D48" i="4"/>
  <c r="D52" i="4"/>
  <c r="D64" i="4"/>
  <c r="D4" i="5"/>
  <c r="D64" i="5"/>
  <c r="D32" i="5"/>
  <c r="D36" i="5"/>
  <c r="D48" i="5"/>
  <c r="D44" i="5"/>
  <c r="D52" i="5"/>
  <c r="D16" i="5"/>
  <c r="D12" i="5"/>
  <c r="D56" i="5"/>
  <c r="D20" i="5"/>
  <c r="D24" i="5"/>
  <c r="D28" i="5"/>
  <c r="D40" i="5"/>
  <c r="D8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AN139" i="3"/>
  <c r="AM139" i="3"/>
  <c r="AP139" i="3" s="1"/>
  <c r="AN138" i="3"/>
  <c r="S135" i="3" s="1"/>
  <c r="N137" i="3" s="1"/>
  <c r="AM138" i="3"/>
  <c r="Q135" i="3" s="1"/>
  <c r="P137" i="3" s="1"/>
  <c r="AG138" i="3"/>
  <c r="AE138" i="3"/>
  <c r="K138" i="3"/>
  <c r="E138" i="3"/>
  <c r="C138" i="3"/>
  <c r="AN137" i="3"/>
  <c r="Q129" i="3" s="1"/>
  <c r="G137" i="3" s="1"/>
  <c r="AM137" i="3"/>
  <c r="S129" i="3" s="1"/>
  <c r="E137" i="3" s="1"/>
  <c r="C137" i="3"/>
  <c r="AG130" i="3" s="1"/>
  <c r="AN136" i="3"/>
  <c r="N131" i="3" s="1"/>
  <c r="J135" i="3" s="1"/>
  <c r="AM136" i="3"/>
  <c r="P131" i="3" s="1"/>
  <c r="H135" i="3" s="1"/>
  <c r="AE136" i="3"/>
  <c r="Q136" i="3"/>
  <c r="H136" i="3"/>
  <c r="C136" i="3"/>
  <c r="AN135" i="3"/>
  <c r="M131" i="3" s="1"/>
  <c r="H133" i="3" s="1"/>
  <c r="AM135" i="3"/>
  <c r="K131" i="3" s="1"/>
  <c r="J133" i="3" s="1"/>
  <c r="C135" i="3"/>
  <c r="AG131" i="3" s="1"/>
  <c r="AN134" i="3"/>
  <c r="P129" i="3" s="1"/>
  <c r="E135" i="3" s="1"/>
  <c r="AM134" i="3"/>
  <c r="N129" i="3" s="1"/>
  <c r="G135" i="3" s="1"/>
  <c r="AG134" i="3"/>
  <c r="N134" i="3"/>
  <c r="E134" i="3"/>
  <c r="C134" i="3"/>
  <c r="AN133" i="3"/>
  <c r="Q133" i="3" s="1"/>
  <c r="M137" i="3" s="1"/>
  <c r="AM133" i="3"/>
  <c r="AP133" i="3" s="1"/>
  <c r="C133" i="3"/>
  <c r="AG135" i="3" s="1"/>
  <c r="AN132" i="3"/>
  <c r="J129" i="3" s="1"/>
  <c r="AM132" i="3"/>
  <c r="H129" i="3" s="1"/>
  <c r="Q132" i="3"/>
  <c r="K132" i="3"/>
  <c r="C132" i="3"/>
  <c r="AN131" i="3"/>
  <c r="P133" i="3" s="1"/>
  <c r="K135" i="3" s="1"/>
  <c r="AM131" i="3"/>
  <c r="N133" i="3" s="1"/>
  <c r="M135" i="3" s="1"/>
  <c r="C131" i="3"/>
  <c r="AE130" i="3" s="1"/>
  <c r="AN130" i="3"/>
  <c r="S131" i="3" s="1"/>
  <c r="H137" i="3" s="1"/>
  <c r="AM130" i="3"/>
  <c r="Q131" i="3" s="1"/>
  <c r="J137" i="3" s="1"/>
  <c r="N130" i="3"/>
  <c r="H130" i="3"/>
  <c r="C130" i="3"/>
  <c r="M129" i="3"/>
  <c r="E133" i="3" s="1"/>
  <c r="K129" i="3"/>
  <c r="G133" i="3" s="1"/>
  <c r="C129" i="3"/>
  <c r="AE132" i="3" s="1"/>
  <c r="AP126" i="3"/>
  <c r="AN126" i="3"/>
  <c r="K116" i="3" s="1"/>
  <c r="G120" i="3" s="1"/>
  <c r="AM126" i="3"/>
  <c r="AN125" i="3"/>
  <c r="S122" i="3" s="1"/>
  <c r="N124" i="3" s="1"/>
  <c r="AM125" i="3"/>
  <c r="Q122" i="3" s="1"/>
  <c r="P124" i="3" s="1"/>
  <c r="K125" i="3"/>
  <c r="E125" i="3"/>
  <c r="C125" i="3"/>
  <c r="AN124" i="3"/>
  <c r="Q116" i="3" s="1"/>
  <c r="G124" i="3" s="1"/>
  <c r="AM124" i="3"/>
  <c r="S116" i="3" s="1"/>
  <c r="E124" i="3" s="1"/>
  <c r="C124" i="3"/>
  <c r="AG117" i="3" s="1"/>
  <c r="AN123" i="3"/>
  <c r="N118" i="3" s="1"/>
  <c r="J122" i="3" s="1"/>
  <c r="AM123" i="3"/>
  <c r="P118" i="3" s="1"/>
  <c r="H122" i="3" s="1"/>
  <c r="Q123" i="3"/>
  <c r="H123" i="3"/>
  <c r="C123" i="3"/>
  <c r="AN122" i="3"/>
  <c r="M118" i="3" s="1"/>
  <c r="H120" i="3" s="1"/>
  <c r="AM122" i="3"/>
  <c r="K118" i="3" s="1"/>
  <c r="J120" i="3" s="1"/>
  <c r="C122" i="3"/>
  <c r="AE125" i="3" s="1"/>
  <c r="AN121" i="3"/>
  <c r="P116" i="3" s="1"/>
  <c r="E122" i="3" s="1"/>
  <c r="AM121" i="3"/>
  <c r="AP121" i="3" s="1"/>
  <c r="N121" i="3"/>
  <c r="E121" i="3"/>
  <c r="C121" i="3"/>
  <c r="AN120" i="3"/>
  <c r="Q120" i="3" s="1"/>
  <c r="M124" i="3" s="1"/>
  <c r="AM120" i="3"/>
  <c r="AP120" i="3" s="1"/>
  <c r="C120" i="3"/>
  <c r="AE126" i="3" s="1"/>
  <c r="AN119" i="3"/>
  <c r="J116" i="3" s="1"/>
  <c r="AM119" i="3"/>
  <c r="H116" i="3" s="1"/>
  <c r="Q119" i="3"/>
  <c r="K119" i="3"/>
  <c r="C119" i="3"/>
  <c r="AN118" i="3"/>
  <c r="P120" i="3" s="1"/>
  <c r="K122" i="3" s="1"/>
  <c r="AM118" i="3"/>
  <c r="N120" i="3" s="1"/>
  <c r="M122" i="3" s="1"/>
  <c r="C118" i="3"/>
  <c r="AE117" i="3" s="1"/>
  <c r="AN117" i="3"/>
  <c r="S118" i="3" s="1"/>
  <c r="H124" i="3" s="1"/>
  <c r="AM117" i="3"/>
  <c r="Q118" i="3" s="1"/>
  <c r="J124" i="3" s="1"/>
  <c r="N117" i="3"/>
  <c r="H117" i="3"/>
  <c r="C117" i="3"/>
  <c r="M116" i="3"/>
  <c r="E120" i="3" s="1"/>
  <c r="C116" i="3"/>
  <c r="AE119" i="3" s="1"/>
  <c r="AN113" i="3"/>
  <c r="K103" i="3" s="1"/>
  <c r="G107" i="3" s="1"/>
  <c r="AM113" i="3"/>
  <c r="M103" i="3" s="1"/>
  <c r="E107" i="3" s="1"/>
  <c r="AN112" i="3"/>
  <c r="S109" i="3" s="1"/>
  <c r="N111" i="3" s="1"/>
  <c r="AM112" i="3"/>
  <c r="Q109" i="3" s="1"/>
  <c r="P111" i="3" s="1"/>
  <c r="K112" i="3"/>
  <c r="E112" i="3"/>
  <c r="C112" i="3"/>
  <c r="AN111" i="3"/>
  <c r="Q103" i="3" s="1"/>
  <c r="G111" i="3" s="1"/>
  <c r="AM111" i="3"/>
  <c r="S103" i="3" s="1"/>
  <c r="E111" i="3" s="1"/>
  <c r="C111" i="3"/>
  <c r="AG104" i="3" s="1"/>
  <c r="AN110" i="3"/>
  <c r="N105" i="3" s="1"/>
  <c r="J109" i="3" s="1"/>
  <c r="AM110" i="3"/>
  <c r="P105" i="3" s="1"/>
  <c r="H109" i="3" s="1"/>
  <c r="AG110" i="3"/>
  <c r="Q110" i="3"/>
  <c r="H110" i="3"/>
  <c r="C110" i="3"/>
  <c r="AN109" i="3"/>
  <c r="AM109" i="3"/>
  <c r="K105" i="3" s="1"/>
  <c r="J107" i="3" s="1"/>
  <c r="C109" i="3"/>
  <c r="AG108" i="3" s="1"/>
  <c r="AN108" i="3"/>
  <c r="P103" i="3" s="1"/>
  <c r="E109" i="3" s="1"/>
  <c r="AM108" i="3"/>
  <c r="N103" i="3" s="1"/>
  <c r="G109" i="3" s="1"/>
  <c r="AE108" i="3"/>
  <c r="N108" i="3"/>
  <c r="E108" i="3"/>
  <c r="C108" i="3"/>
  <c r="AN107" i="3"/>
  <c r="Q107" i="3" s="1"/>
  <c r="M111" i="3" s="1"/>
  <c r="AM107" i="3"/>
  <c r="AP107" i="3" s="1"/>
  <c r="S107" i="3"/>
  <c r="K111" i="3" s="1"/>
  <c r="C107" i="3"/>
  <c r="AE113" i="3" s="1"/>
  <c r="AN106" i="3"/>
  <c r="J103" i="3" s="1"/>
  <c r="AM106" i="3"/>
  <c r="H103" i="3" s="1"/>
  <c r="Q106" i="3"/>
  <c r="K106" i="3"/>
  <c r="C106" i="3"/>
  <c r="AN105" i="3"/>
  <c r="P107" i="3" s="1"/>
  <c r="K109" i="3" s="1"/>
  <c r="AM105" i="3"/>
  <c r="N107" i="3" s="1"/>
  <c r="M109" i="3" s="1"/>
  <c r="M105" i="3"/>
  <c r="H107" i="3" s="1"/>
  <c r="C105" i="3"/>
  <c r="AE104" i="3" s="1"/>
  <c r="AN104" i="3"/>
  <c r="S105" i="3" s="1"/>
  <c r="H111" i="3" s="1"/>
  <c r="AM104" i="3"/>
  <c r="Q105" i="3" s="1"/>
  <c r="J111" i="3" s="1"/>
  <c r="N104" i="3"/>
  <c r="H104" i="3"/>
  <c r="C104" i="3"/>
  <c r="C103" i="3"/>
  <c r="AE106" i="3" s="1"/>
  <c r="K99" i="3"/>
  <c r="C99" i="3"/>
  <c r="AN98" i="3"/>
  <c r="K92" i="3" s="1"/>
  <c r="G96" i="3" s="1"/>
  <c r="AM98" i="3"/>
  <c r="M92" i="3" s="1"/>
  <c r="C98" i="3"/>
  <c r="AG97" i="3" s="1"/>
  <c r="AN97" i="3"/>
  <c r="P94" i="3" s="1"/>
  <c r="H98" i="3" s="1"/>
  <c r="AM97" i="3"/>
  <c r="N94" i="3" s="1"/>
  <c r="J98" i="3" s="1"/>
  <c r="E97" i="3"/>
  <c r="C97" i="3"/>
  <c r="AN96" i="3"/>
  <c r="J92" i="3" s="1"/>
  <c r="E94" i="3" s="1"/>
  <c r="AM96" i="3"/>
  <c r="H92" i="3" s="1"/>
  <c r="G94" i="3" s="1"/>
  <c r="C96" i="3"/>
  <c r="AG94" i="3" s="1"/>
  <c r="AN95" i="3"/>
  <c r="N96" i="3" s="1"/>
  <c r="M98" i="3" s="1"/>
  <c r="AM95" i="3"/>
  <c r="P96" i="3" s="1"/>
  <c r="K98" i="3" s="1"/>
  <c r="N95" i="3"/>
  <c r="K95" i="3"/>
  <c r="C95" i="3"/>
  <c r="AN94" i="3"/>
  <c r="M94" i="3" s="1"/>
  <c r="H96" i="3" s="1"/>
  <c r="AM94" i="3"/>
  <c r="K94" i="3" s="1"/>
  <c r="J96" i="3" s="1"/>
  <c r="C94" i="3"/>
  <c r="AG96" i="3" s="1"/>
  <c r="AN93" i="3"/>
  <c r="P92" i="3" s="1"/>
  <c r="E98" i="3" s="1"/>
  <c r="AM93" i="3"/>
  <c r="N92" i="3" s="1"/>
  <c r="N93" i="3"/>
  <c r="H93" i="3"/>
  <c r="C93" i="3"/>
  <c r="C92" i="3"/>
  <c r="AE93" i="3" s="1"/>
  <c r="K88" i="3"/>
  <c r="C88" i="3"/>
  <c r="AN87" i="3"/>
  <c r="K81" i="3" s="1"/>
  <c r="G85" i="3" s="1"/>
  <c r="AM87" i="3"/>
  <c r="M81" i="3" s="1"/>
  <c r="C87" i="3"/>
  <c r="AE84" i="3" s="1"/>
  <c r="AN86" i="3"/>
  <c r="P83" i="3" s="1"/>
  <c r="H87" i="3" s="1"/>
  <c r="AM86" i="3"/>
  <c r="N83" i="3" s="1"/>
  <c r="J87" i="3" s="1"/>
  <c r="E86" i="3"/>
  <c r="C86" i="3"/>
  <c r="AN85" i="3"/>
  <c r="J81" i="3" s="1"/>
  <c r="E83" i="3" s="1"/>
  <c r="AM85" i="3"/>
  <c r="H81" i="3" s="1"/>
  <c r="G83" i="3" s="1"/>
  <c r="C85" i="3"/>
  <c r="AE87" i="3" s="1"/>
  <c r="AN84" i="3"/>
  <c r="N85" i="3" s="1"/>
  <c r="M87" i="3" s="1"/>
  <c r="AM84" i="3"/>
  <c r="P85" i="3" s="1"/>
  <c r="K87" i="3" s="1"/>
  <c r="AG84" i="3"/>
  <c r="N84" i="3"/>
  <c r="K84" i="3"/>
  <c r="C84" i="3"/>
  <c r="AN83" i="3"/>
  <c r="M83" i="3" s="1"/>
  <c r="H85" i="3" s="1"/>
  <c r="AM83" i="3"/>
  <c r="K83" i="3" s="1"/>
  <c r="J85" i="3" s="1"/>
  <c r="AG83" i="3"/>
  <c r="C83" i="3"/>
  <c r="AG85" i="3" s="1"/>
  <c r="AN82" i="3"/>
  <c r="P81" i="3" s="1"/>
  <c r="E87" i="3" s="1"/>
  <c r="AM82" i="3"/>
  <c r="N81" i="3" s="1"/>
  <c r="N82" i="3"/>
  <c r="H82" i="3"/>
  <c r="C82" i="3"/>
  <c r="C81" i="3"/>
  <c r="AE85" i="3" s="1"/>
  <c r="K77" i="3"/>
  <c r="C77" i="3"/>
  <c r="AN76" i="3"/>
  <c r="K70" i="3" s="1"/>
  <c r="G74" i="3" s="1"/>
  <c r="AM76" i="3"/>
  <c r="M70" i="3" s="1"/>
  <c r="C76" i="3"/>
  <c r="AG75" i="3" s="1"/>
  <c r="AN75" i="3"/>
  <c r="P72" i="3" s="1"/>
  <c r="H76" i="3" s="1"/>
  <c r="AM75" i="3"/>
  <c r="N72" i="3" s="1"/>
  <c r="J76" i="3" s="1"/>
  <c r="E75" i="3"/>
  <c r="C75" i="3"/>
  <c r="AN74" i="3"/>
  <c r="J70" i="3" s="1"/>
  <c r="E72" i="3" s="1"/>
  <c r="AM74" i="3"/>
  <c r="H70" i="3" s="1"/>
  <c r="G72" i="3" s="1"/>
  <c r="C74" i="3"/>
  <c r="AG73" i="3" s="1"/>
  <c r="AN73" i="3"/>
  <c r="N74" i="3" s="1"/>
  <c r="M76" i="3" s="1"/>
  <c r="AM73" i="3"/>
  <c r="P74" i="3" s="1"/>
  <c r="K76" i="3" s="1"/>
  <c r="N73" i="3"/>
  <c r="K73" i="3"/>
  <c r="C73" i="3"/>
  <c r="AN72" i="3"/>
  <c r="M72" i="3" s="1"/>
  <c r="H74" i="3" s="1"/>
  <c r="AM72" i="3"/>
  <c r="K72" i="3" s="1"/>
  <c r="J74" i="3" s="1"/>
  <c r="C72" i="3"/>
  <c r="AE75" i="3" s="1"/>
  <c r="AN71" i="3"/>
  <c r="P70" i="3" s="1"/>
  <c r="E76" i="3" s="1"/>
  <c r="AM71" i="3"/>
  <c r="N70" i="3" s="1"/>
  <c r="N71" i="3"/>
  <c r="H71" i="3"/>
  <c r="C71" i="3"/>
  <c r="C70" i="3"/>
  <c r="AG76" i="3" s="1"/>
  <c r="K66" i="3"/>
  <c r="C66" i="3"/>
  <c r="AN65" i="3"/>
  <c r="K59" i="3" s="1"/>
  <c r="G63" i="3" s="1"/>
  <c r="AM65" i="3"/>
  <c r="M59" i="3" s="1"/>
  <c r="C65" i="3"/>
  <c r="AN64" i="3"/>
  <c r="P61" i="3" s="1"/>
  <c r="H65" i="3" s="1"/>
  <c r="AM64" i="3"/>
  <c r="N61" i="3" s="1"/>
  <c r="J65" i="3" s="1"/>
  <c r="AG64" i="3"/>
  <c r="E64" i="3"/>
  <c r="C64" i="3"/>
  <c r="AN63" i="3"/>
  <c r="J59" i="3" s="1"/>
  <c r="E61" i="3" s="1"/>
  <c r="AM63" i="3"/>
  <c r="H59" i="3" s="1"/>
  <c r="G61" i="3" s="1"/>
  <c r="C63" i="3"/>
  <c r="AE65" i="3" s="1"/>
  <c r="AN62" i="3"/>
  <c r="N63" i="3" s="1"/>
  <c r="M65" i="3" s="1"/>
  <c r="AM62" i="3"/>
  <c r="P63" i="3" s="1"/>
  <c r="K65" i="3" s="1"/>
  <c r="AG62" i="3"/>
  <c r="AE62" i="3"/>
  <c r="N62" i="3"/>
  <c r="K62" i="3"/>
  <c r="C62" i="3"/>
  <c r="AN61" i="3"/>
  <c r="M61" i="3" s="1"/>
  <c r="H63" i="3" s="1"/>
  <c r="AM61" i="3"/>
  <c r="K61" i="3" s="1"/>
  <c r="J63" i="3" s="1"/>
  <c r="AG61" i="3"/>
  <c r="C61" i="3"/>
  <c r="AE61" i="3" s="1"/>
  <c r="AN60" i="3"/>
  <c r="P59" i="3" s="1"/>
  <c r="E65" i="3" s="1"/>
  <c r="AM60" i="3"/>
  <c r="N59" i="3" s="1"/>
  <c r="AG60" i="3"/>
  <c r="N60" i="3"/>
  <c r="H60" i="3"/>
  <c r="C60" i="3"/>
  <c r="C59" i="3"/>
  <c r="AG65" i="3" s="1"/>
  <c r="K55" i="3"/>
  <c r="C55" i="3"/>
  <c r="AN54" i="3"/>
  <c r="K48" i="3" s="1"/>
  <c r="G52" i="3" s="1"/>
  <c r="AM54" i="3"/>
  <c r="M48" i="3" s="1"/>
  <c r="C54" i="3"/>
  <c r="AG53" i="3" s="1"/>
  <c r="AN53" i="3"/>
  <c r="P50" i="3" s="1"/>
  <c r="H54" i="3" s="1"/>
  <c r="AM53" i="3"/>
  <c r="N50" i="3" s="1"/>
  <c r="J54" i="3" s="1"/>
  <c r="E53" i="3"/>
  <c r="C53" i="3"/>
  <c r="AN52" i="3"/>
  <c r="J48" i="3" s="1"/>
  <c r="E50" i="3" s="1"/>
  <c r="AM52" i="3"/>
  <c r="H48" i="3" s="1"/>
  <c r="G50" i="3" s="1"/>
  <c r="C52" i="3"/>
  <c r="AE54" i="3" s="1"/>
  <c r="AN51" i="3"/>
  <c r="N52" i="3" s="1"/>
  <c r="M54" i="3" s="1"/>
  <c r="AM51" i="3"/>
  <c r="P52" i="3" s="1"/>
  <c r="K54" i="3" s="1"/>
  <c r="N51" i="3"/>
  <c r="K51" i="3"/>
  <c r="C51" i="3"/>
  <c r="AN50" i="3"/>
  <c r="M50" i="3" s="1"/>
  <c r="H52" i="3" s="1"/>
  <c r="AM50" i="3"/>
  <c r="K50" i="3" s="1"/>
  <c r="J52" i="3" s="1"/>
  <c r="C50" i="3"/>
  <c r="AE50" i="3" s="1"/>
  <c r="AN49" i="3"/>
  <c r="P48" i="3" s="1"/>
  <c r="E54" i="3" s="1"/>
  <c r="AM49" i="3"/>
  <c r="N48" i="3" s="1"/>
  <c r="N49" i="3"/>
  <c r="H49" i="3"/>
  <c r="C49" i="3"/>
  <c r="C48" i="3"/>
  <c r="AE49" i="3" s="1"/>
  <c r="K44" i="3"/>
  <c r="C44" i="3"/>
  <c r="AN43" i="3"/>
  <c r="K37" i="3" s="1"/>
  <c r="G41" i="3" s="1"/>
  <c r="AM43" i="3"/>
  <c r="M37" i="3" s="1"/>
  <c r="E41" i="3" s="1"/>
  <c r="C43" i="3"/>
  <c r="AG38" i="3" s="1"/>
  <c r="AN42" i="3"/>
  <c r="P39" i="3" s="1"/>
  <c r="H43" i="3" s="1"/>
  <c r="AM42" i="3"/>
  <c r="N39" i="3" s="1"/>
  <c r="J43" i="3" s="1"/>
  <c r="AG42" i="3"/>
  <c r="E42" i="3"/>
  <c r="C42" i="3"/>
  <c r="AN41" i="3"/>
  <c r="J37" i="3" s="1"/>
  <c r="AM41" i="3"/>
  <c r="AP41" i="3" s="1"/>
  <c r="C41" i="3"/>
  <c r="AG39" i="3" s="1"/>
  <c r="AN40" i="3"/>
  <c r="N41" i="3" s="1"/>
  <c r="M43" i="3" s="1"/>
  <c r="AM40" i="3"/>
  <c r="P41" i="3" s="1"/>
  <c r="K43" i="3" s="1"/>
  <c r="N40" i="3"/>
  <c r="K40" i="3"/>
  <c r="C40" i="3"/>
  <c r="AP39" i="3"/>
  <c r="AN39" i="3"/>
  <c r="M39" i="3" s="1"/>
  <c r="H41" i="3" s="1"/>
  <c r="AM39" i="3"/>
  <c r="K39" i="3" s="1"/>
  <c r="J41" i="3" s="1"/>
  <c r="C39" i="3"/>
  <c r="AE39" i="3" s="1"/>
  <c r="AN38" i="3"/>
  <c r="AM38" i="3"/>
  <c r="N37" i="3" s="1"/>
  <c r="N38" i="3"/>
  <c r="H38" i="3"/>
  <c r="C38" i="3"/>
  <c r="P37" i="3"/>
  <c r="E43" i="3" s="1"/>
  <c r="H37" i="3"/>
  <c r="G39" i="3" s="1"/>
  <c r="C37" i="3"/>
  <c r="AE41" i="3" s="1"/>
  <c r="K33" i="3"/>
  <c r="C33" i="3"/>
  <c r="AN32" i="3"/>
  <c r="K26" i="3" s="1"/>
  <c r="G30" i="3" s="1"/>
  <c r="AM32" i="3"/>
  <c r="M26" i="3" s="1"/>
  <c r="C32" i="3"/>
  <c r="AE29" i="3" s="1"/>
  <c r="AN31" i="3"/>
  <c r="P28" i="3" s="1"/>
  <c r="H32" i="3" s="1"/>
  <c r="AM31" i="3"/>
  <c r="N28" i="3" s="1"/>
  <c r="J32" i="3" s="1"/>
  <c r="AG31" i="3"/>
  <c r="AE31" i="3"/>
  <c r="E31" i="3"/>
  <c r="C31" i="3"/>
  <c r="AN30" i="3"/>
  <c r="J26" i="3" s="1"/>
  <c r="E28" i="3" s="1"/>
  <c r="AM30" i="3"/>
  <c r="AP30" i="3" s="1"/>
  <c r="C30" i="3"/>
  <c r="AG29" i="3" s="1"/>
  <c r="AN29" i="3"/>
  <c r="N30" i="3" s="1"/>
  <c r="M32" i="3" s="1"/>
  <c r="AM29" i="3"/>
  <c r="P30" i="3" s="1"/>
  <c r="K32" i="3" s="1"/>
  <c r="N29" i="3"/>
  <c r="K29" i="3"/>
  <c r="C29" i="3"/>
  <c r="AN28" i="3"/>
  <c r="M28" i="3" s="1"/>
  <c r="H30" i="3" s="1"/>
  <c r="AM28" i="3"/>
  <c r="K28" i="3" s="1"/>
  <c r="J30" i="3" s="1"/>
  <c r="C28" i="3"/>
  <c r="AG30" i="3" s="1"/>
  <c r="AN27" i="3"/>
  <c r="P26" i="3" s="1"/>
  <c r="E32" i="3" s="1"/>
  <c r="AM27" i="3"/>
  <c r="N26" i="3" s="1"/>
  <c r="N27" i="3"/>
  <c r="H27" i="3"/>
  <c r="C27" i="3"/>
  <c r="H26" i="3"/>
  <c r="G28" i="3" s="1"/>
  <c r="C26" i="3"/>
  <c r="AE30" i="3" s="1"/>
  <c r="K22" i="3"/>
  <c r="C22" i="3"/>
  <c r="AN21" i="3"/>
  <c r="K15" i="3" s="1"/>
  <c r="G19" i="3" s="1"/>
  <c r="AM21" i="3"/>
  <c r="M15" i="3" s="1"/>
  <c r="C21" i="3"/>
  <c r="AG20" i="3" s="1"/>
  <c r="AN20" i="3"/>
  <c r="P17" i="3" s="1"/>
  <c r="H21" i="3" s="1"/>
  <c r="AM20" i="3"/>
  <c r="N17" i="3" s="1"/>
  <c r="J21" i="3" s="1"/>
  <c r="E20" i="3"/>
  <c r="C20" i="3"/>
  <c r="AN19" i="3"/>
  <c r="J15" i="3" s="1"/>
  <c r="E17" i="3" s="1"/>
  <c r="AM19" i="3"/>
  <c r="H15" i="3" s="1"/>
  <c r="G17" i="3" s="1"/>
  <c r="C19" i="3"/>
  <c r="AG17" i="3" s="1"/>
  <c r="AN18" i="3"/>
  <c r="N19" i="3" s="1"/>
  <c r="M21" i="3" s="1"/>
  <c r="AM18" i="3"/>
  <c r="P19" i="3" s="1"/>
  <c r="K21" i="3" s="1"/>
  <c r="AG18" i="3"/>
  <c r="N18" i="3"/>
  <c r="K18" i="3"/>
  <c r="C18" i="3"/>
  <c r="AN17" i="3"/>
  <c r="M17" i="3" s="1"/>
  <c r="H19" i="3" s="1"/>
  <c r="AM17" i="3"/>
  <c r="AP17" i="3" s="1"/>
  <c r="C17" i="3"/>
  <c r="AG19" i="3" s="1"/>
  <c r="AN16" i="3"/>
  <c r="P15" i="3" s="1"/>
  <c r="E21" i="3" s="1"/>
  <c r="AM16" i="3"/>
  <c r="N15" i="3" s="1"/>
  <c r="N16" i="3"/>
  <c r="H16" i="3"/>
  <c r="C16" i="3"/>
  <c r="C15" i="3"/>
  <c r="AG21" i="3" s="1"/>
  <c r="AP130" i="3" l="1"/>
  <c r="AP136" i="3"/>
  <c r="AP137" i="3"/>
  <c r="S133" i="3"/>
  <c r="K137" i="3" s="1"/>
  <c r="AP134" i="3"/>
  <c r="AP132" i="3"/>
  <c r="AP131" i="3"/>
  <c r="Y135" i="3"/>
  <c r="AP138" i="3"/>
  <c r="AP135" i="3"/>
  <c r="AP117" i="3"/>
  <c r="AP123" i="3"/>
  <c r="AP124" i="3"/>
  <c r="S120" i="3"/>
  <c r="K124" i="3" s="1"/>
  <c r="N116" i="3"/>
  <c r="G122" i="3" s="1"/>
  <c r="AP119" i="3"/>
  <c r="AP118" i="3"/>
  <c r="Y122" i="3"/>
  <c r="AP125" i="3"/>
  <c r="AP122" i="3"/>
  <c r="AP111" i="3"/>
  <c r="Y109" i="3"/>
  <c r="AP110" i="3"/>
  <c r="AP109" i="3"/>
  <c r="AP108" i="3"/>
  <c r="AP112" i="3"/>
  <c r="AP113" i="3"/>
  <c r="AP106" i="3"/>
  <c r="AP105" i="3"/>
  <c r="AP104" i="3"/>
  <c r="AP95" i="3"/>
  <c r="V94" i="3"/>
  <c r="AP98" i="3"/>
  <c r="AP97" i="3"/>
  <c r="AP96" i="3"/>
  <c r="AP94" i="3"/>
  <c r="AP93" i="3"/>
  <c r="AP87" i="3"/>
  <c r="AP86" i="3"/>
  <c r="AP85" i="3"/>
  <c r="AP84" i="3"/>
  <c r="AP83" i="3"/>
  <c r="AP82" i="3"/>
  <c r="AP76" i="3"/>
  <c r="V72" i="3"/>
  <c r="AP75" i="3"/>
  <c r="AP74" i="3"/>
  <c r="AP73" i="3"/>
  <c r="AP72" i="3"/>
  <c r="AP71" i="3"/>
  <c r="AP65" i="3"/>
  <c r="AP64" i="3"/>
  <c r="AP63" i="3"/>
  <c r="AP62" i="3"/>
  <c r="V61" i="3"/>
  <c r="AP61" i="3"/>
  <c r="AP60" i="3"/>
  <c r="AP54" i="3"/>
  <c r="AP53" i="3"/>
  <c r="AP52" i="3"/>
  <c r="AP51" i="3"/>
  <c r="AP50" i="3"/>
  <c r="V50" i="3"/>
  <c r="AP49" i="3"/>
  <c r="AP43" i="3"/>
  <c r="AP42" i="3"/>
  <c r="AP40" i="3"/>
  <c r="AP38" i="3"/>
  <c r="AP32" i="3"/>
  <c r="AP31" i="3"/>
  <c r="AP29" i="3"/>
  <c r="AP28" i="3"/>
  <c r="AP27" i="3"/>
  <c r="AP21" i="3"/>
  <c r="AP20" i="3"/>
  <c r="AP19" i="3"/>
  <c r="AP18" i="3"/>
  <c r="K17" i="3"/>
  <c r="J19" i="3" s="1"/>
  <c r="AP16" i="3"/>
  <c r="AE18" i="3"/>
  <c r="AG16" i="3"/>
  <c r="AE40" i="3"/>
  <c r="AG63" i="3"/>
  <c r="AG86" i="3"/>
  <c r="AG82" i="3"/>
  <c r="AG93" i="3"/>
  <c r="AE107" i="3"/>
  <c r="AG112" i="3"/>
  <c r="AG105" i="3"/>
  <c r="AE110" i="3"/>
  <c r="AE112" i="3"/>
  <c r="AE120" i="3"/>
  <c r="AG118" i="3"/>
  <c r="V83" i="3"/>
  <c r="AG72" i="3"/>
  <c r="AE28" i="3"/>
  <c r="AG40" i="3"/>
  <c r="V19" i="3"/>
  <c r="AG52" i="3"/>
  <c r="AE64" i="3"/>
  <c r="AE21" i="3"/>
  <c r="AG27" i="3"/>
  <c r="AG71" i="3"/>
  <c r="AG121" i="3"/>
  <c r="AE123" i="3"/>
  <c r="AE133" i="3"/>
  <c r="Y120" i="3"/>
  <c r="AE76" i="3"/>
  <c r="AG28" i="3"/>
  <c r="AE43" i="3"/>
  <c r="AG49" i="3"/>
  <c r="AG123" i="3"/>
  <c r="AG125" i="3"/>
  <c r="AE134" i="3"/>
  <c r="AE121" i="3"/>
  <c r="V17" i="3"/>
  <c r="V85" i="3"/>
  <c r="V41" i="3"/>
  <c r="AE105" i="3"/>
  <c r="AE118" i="3"/>
  <c r="AG74" i="3"/>
  <c r="AE73" i="3"/>
  <c r="Y111" i="3"/>
  <c r="AE98" i="3"/>
  <c r="AG136" i="3"/>
  <c r="AE20" i="3"/>
  <c r="AE51" i="3"/>
  <c r="AE95" i="3"/>
  <c r="Y133" i="3"/>
  <c r="Y137" i="3"/>
  <c r="AE32" i="3"/>
  <c r="AG51" i="3"/>
  <c r="V74" i="3"/>
  <c r="AG95" i="3"/>
  <c r="AE131" i="3"/>
  <c r="AE86" i="3"/>
  <c r="V96" i="3"/>
  <c r="AE97" i="3"/>
  <c r="AG50" i="3"/>
  <c r="Y107" i="3"/>
  <c r="Y124" i="3"/>
  <c r="V28" i="3"/>
  <c r="AE53" i="3"/>
  <c r="AE72" i="3"/>
  <c r="AG106" i="3"/>
  <c r="AG119" i="3"/>
  <c r="AG132" i="3"/>
  <c r="G131" i="3"/>
  <c r="Y131" i="3" s="1"/>
  <c r="W129" i="3"/>
  <c r="T129" i="3"/>
  <c r="Y129" i="3"/>
  <c r="E131" i="3"/>
  <c r="W135" i="3"/>
  <c r="T135" i="3"/>
  <c r="W137" i="3"/>
  <c r="T137" i="3"/>
  <c r="T133" i="3"/>
  <c r="W133" i="3"/>
  <c r="AG133" i="3"/>
  <c r="AE135" i="3"/>
  <c r="AE139" i="3"/>
  <c r="AG139" i="3"/>
  <c r="AE137" i="3"/>
  <c r="AG137" i="3"/>
  <c r="G118" i="3"/>
  <c r="Y118" i="3" s="1"/>
  <c r="W116" i="3"/>
  <c r="T116" i="3"/>
  <c r="Y116" i="3"/>
  <c r="E118" i="3"/>
  <c r="T120" i="3"/>
  <c r="W120" i="3"/>
  <c r="T122" i="3"/>
  <c r="W122" i="3"/>
  <c r="W124" i="3"/>
  <c r="T124" i="3"/>
  <c r="AG120" i="3"/>
  <c r="AG122" i="3"/>
  <c r="AE124" i="3"/>
  <c r="AG126" i="3"/>
  <c r="AE122" i="3"/>
  <c r="AG124" i="3"/>
  <c r="W103" i="3"/>
  <c r="G105" i="3"/>
  <c r="Y105" i="3" s="1"/>
  <c r="T103" i="3"/>
  <c r="Y103" i="3"/>
  <c r="E105" i="3"/>
  <c r="W109" i="3"/>
  <c r="T109" i="3"/>
  <c r="W111" i="3"/>
  <c r="T111" i="3"/>
  <c r="T107" i="3"/>
  <c r="W107" i="3"/>
  <c r="AG107" i="3"/>
  <c r="AE109" i="3"/>
  <c r="AG109" i="3"/>
  <c r="AG111" i="3"/>
  <c r="AG113" i="3"/>
  <c r="AE111" i="3"/>
  <c r="E96" i="3"/>
  <c r="V92" i="3"/>
  <c r="Q94" i="3"/>
  <c r="T94" i="3"/>
  <c r="G98" i="3"/>
  <c r="V98" i="3" s="1"/>
  <c r="T92" i="3"/>
  <c r="Q92" i="3"/>
  <c r="T98" i="3"/>
  <c r="Q98" i="3"/>
  <c r="AG98" i="3"/>
  <c r="AE96" i="3"/>
  <c r="AE94" i="3"/>
  <c r="G87" i="3"/>
  <c r="V87" i="3" s="1"/>
  <c r="T81" i="3"/>
  <c r="T83" i="3"/>
  <c r="Q83" i="3"/>
  <c r="Q81" i="3"/>
  <c r="E85" i="3"/>
  <c r="V81" i="3"/>
  <c r="T87" i="3"/>
  <c r="Q87" i="3"/>
  <c r="AE83" i="3"/>
  <c r="AG87" i="3"/>
  <c r="AE82" i="3"/>
  <c r="T70" i="3"/>
  <c r="G76" i="3"/>
  <c r="V76" i="3" s="1"/>
  <c r="Q70" i="3"/>
  <c r="E74" i="3"/>
  <c r="V70" i="3"/>
  <c r="Q76" i="3"/>
  <c r="T76" i="3"/>
  <c r="T72" i="3"/>
  <c r="Q72" i="3"/>
  <c r="AE74" i="3"/>
  <c r="AE71" i="3"/>
  <c r="Q59" i="3"/>
  <c r="Q65" i="3"/>
  <c r="T65" i="3"/>
  <c r="T61" i="3"/>
  <c r="Q61" i="3"/>
  <c r="V63" i="3"/>
  <c r="G65" i="3"/>
  <c r="V65" i="3" s="1"/>
  <c r="T59" i="3"/>
  <c r="E63" i="3"/>
  <c r="V59" i="3"/>
  <c r="AE60" i="3"/>
  <c r="AE63" i="3"/>
  <c r="G54" i="3"/>
  <c r="V54" i="3" s="1"/>
  <c r="T48" i="3"/>
  <c r="T50" i="3"/>
  <c r="Q50" i="3"/>
  <c r="T54" i="3"/>
  <c r="Q54" i="3"/>
  <c r="Q48" i="3"/>
  <c r="V52" i="3"/>
  <c r="E52" i="3"/>
  <c r="V48" i="3"/>
  <c r="AG54" i="3"/>
  <c r="AE52" i="3"/>
  <c r="Q37" i="3"/>
  <c r="T37" i="3"/>
  <c r="G43" i="3"/>
  <c r="V43" i="3" s="1"/>
  <c r="V39" i="3"/>
  <c r="E39" i="3"/>
  <c r="V37" i="3"/>
  <c r="T41" i="3"/>
  <c r="Q41" i="3"/>
  <c r="Q43" i="3"/>
  <c r="T43" i="3"/>
  <c r="AE38" i="3"/>
  <c r="AG43" i="3"/>
  <c r="AG41" i="3"/>
  <c r="AE42" i="3"/>
  <c r="T32" i="3"/>
  <c r="Q32" i="3"/>
  <c r="E30" i="3"/>
  <c r="V26" i="3"/>
  <c r="G32" i="3"/>
  <c r="V32" i="3" s="1"/>
  <c r="T26" i="3"/>
  <c r="Q26" i="3"/>
  <c r="V30" i="3"/>
  <c r="T28" i="3"/>
  <c r="Q28" i="3"/>
  <c r="AE27" i="3"/>
  <c r="AG32" i="3"/>
  <c r="T15" i="3"/>
  <c r="G21" i="3"/>
  <c r="V21" i="3" s="1"/>
  <c r="E19" i="3"/>
  <c r="V15" i="3"/>
  <c r="Q15" i="3"/>
  <c r="T17" i="3"/>
  <c r="Q17" i="3"/>
  <c r="T21" i="3"/>
  <c r="Q21" i="3"/>
  <c r="AE17" i="3"/>
  <c r="AE16" i="3"/>
  <c r="AE19" i="3"/>
  <c r="K44" i="7"/>
  <c r="C44" i="7"/>
  <c r="AN43" i="7"/>
  <c r="AM43" i="7"/>
  <c r="M37" i="7" s="1"/>
  <c r="C43" i="7"/>
  <c r="AE40" i="7" s="1"/>
  <c r="AN42" i="7"/>
  <c r="AM42" i="7"/>
  <c r="N39" i="7" s="1"/>
  <c r="J43" i="7" s="1"/>
  <c r="AG42" i="7"/>
  <c r="E42" i="7"/>
  <c r="C42" i="7"/>
  <c r="AN41" i="7"/>
  <c r="J37" i="7" s="1"/>
  <c r="E39" i="7" s="1"/>
  <c r="AM41" i="7"/>
  <c r="C41" i="7"/>
  <c r="AG40" i="7" s="1"/>
  <c r="AN40" i="7"/>
  <c r="N41" i="7" s="1"/>
  <c r="M43" i="7" s="1"/>
  <c r="AM40" i="7"/>
  <c r="P41" i="7" s="1"/>
  <c r="K43" i="7" s="1"/>
  <c r="N40" i="7"/>
  <c r="K40" i="7"/>
  <c r="C40" i="7"/>
  <c r="AN39" i="7"/>
  <c r="M39" i="7" s="1"/>
  <c r="H41" i="7" s="1"/>
  <c r="AM39" i="7"/>
  <c r="K39" i="7" s="1"/>
  <c r="J41" i="7" s="1"/>
  <c r="AG39" i="7"/>
  <c r="P39" i="7"/>
  <c r="H43" i="7" s="1"/>
  <c r="C39" i="7"/>
  <c r="AG41" i="7" s="1"/>
  <c r="AP38" i="7"/>
  <c r="AN38" i="7"/>
  <c r="AM38" i="7"/>
  <c r="N37" i="7" s="1"/>
  <c r="N38" i="7"/>
  <c r="H38" i="7"/>
  <c r="C38" i="7"/>
  <c r="P37" i="7"/>
  <c r="E43" i="7" s="1"/>
  <c r="K37" i="7"/>
  <c r="G41" i="7" s="1"/>
  <c r="C37" i="7"/>
  <c r="AG43" i="7" s="1"/>
  <c r="K33" i="7"/>
  <c r="C33" i="7"/>
  <c r="AN32" i="7"/>
  <c r="AM32" i="7"/>
  <c r="M26" i="7" s="1"/>
  <c r="AE32" i="7"/>
  <c r="C32" i="7"/>
  <c r="AG27" i="7" s="1"/>
  <c r="AN31" i="7"/>
  <c r="AM31" i="7"/>
  <c r="AP31" i="7" s="1"/>
  <c r="AG31" i="7"/>
  <c r="E31" i="7"/>
  <c r="C31" i="7"/>
  <c r="AN30" i="7"/>
  <c r="J26" i="7" s="1"/>
  <c r="E28" i="7" s="1"/>
  <c r="AM30" i="7"/>
  <c r="AP30" i="7" s="1"/>
  <c r="C30" i="7"/>
  <c r="AN29" i="7"/>
  <c r="N30" i="7" s="1"/>
  <c r="M32" i="7" s="1"/>
  <c r="AM29" i="7"/>
  <c r="P30" i="7" s="1"/>
  <c r="K32" i="7" s="1"/>
  <c r="AG29" i="7"/>
  <c r="AE29" i="7"/>
  <c r="N29" i="7"/>
  <c r="K29" i="7"/>
  <c r="C29" i="7"/>
  <c r="AN28" i="7"/>
  <c r="M28" i="7" s="1"/>
  <c r="H30" i="7" s="1"/>
  <c r="AM28" i="7"/>
  <c r="K28" i="7" s="1"/>
  <c r="J30" i="7" s="1"/>
  <c r="AG28" i="7"/>
  <c r="P28" i="7"/>
  <c r="H32" i="7" s="1"/>
  <c r="N28" i="7"/>
  <c r="J32" i="7" s="1"/>
  <c r="C28" i="7"/>
  <c r="AG30" i="7" s="1"/>
  <c r="AN27" i="7"/>
  <c r="P26" i="7" s="1"/>
  <c r="E32" i="7" s="1"/>
  <c r="AM27" i="7"/>
  <c r="N26" i="7" s="1"/>
  <c r="N27" i="7"/>
  <c r="H27" i="7"/>
  <c r="C27" i="7"/>
  <c r="K26" i="7"/>
  <c r="G30" i="7" s="1"/>
  <c r="C26" i="7"/>
  <c r="AE27" i="7" s="1"/>
  <c r="K22" i="7"/>
  <c r="C22" i="7"/>
  <c r="AN21" i="7"/>
  <c r="AM21" i="7"/>
  <c r="M15" i="7" s="1"/>
  <c r="K21" i="7"/>
  <c r="C21" i="7"/>
  <c r="AE18" i="7" s="1"/>
  <c r="AN20" i="7"/>
  <c r="P17" i="7" s="1"/>
  <c r="H21" i="7" s="1"/>
  <c r="AM20" i="7"/>
  <c r="N17" i="7" s="1"/>
  <c r="J21" i="7" s="1"/>
  <c r="AG20" i="7"/>
  <c r="E20" i="7"/>
  <c r="C20" i="7"/>
  <c r="AN19" i="7"/>
  <c r="AM19" i="7"/>
  <c r="AP19" i="7" s="1"/>
  <c r="AG19" i="7"/>
  <c r="P19" i="7"/>
  <c r="N19" i="7"/>
  <c r="M21" i="7" s="1"/>
  <c r="C19" i="7"/>
  <c r="AG18" i="7" s="1"/>
  <c r="AN18" i="7"/>
  <c r="AM18" i="7"/>
  <c r="N18" i="7"/>
  <c r="K18" i="7"/>
  <c r="C18" i="7"/>
  <c r="AN17" i="7"/>
  <c r="M17" i="7" s="1"/>
  <c r="H19" i="7" s="1"/>
  <c r="AM17" i="7"/>
  <c r="AP17" i="7" s="1"/>
  <c r="AG17" i="7"/>
  <c r="AE17" i="7"/>
  <c r="C17" i="7"/>
  <c r="AE20" i="7" s="1"/>
  <c r="AN16" i="7"/>
  <c r="P15" i="7" s="1"/>
  <c r="E21" i="7" s="1"/>
  <c r="AM16" i="7"/>
  <c r="N15" i="7" s="1"/>
  <c r="AG16" i="7"/>
  <c r="N16" i="7"/>
  <c r="H16" i="7"/>
  <c r="C16" i="7"/>
  <c r="K15" i="7"/>
  <c r="G19" i="7" s="1"/>
  <c r="J15" i="7"/>
  <c r="E17" i="7" s="1"/>
  <c r="H15" i="7"/>
  <c r="G17" i="7" s="1"/>
  <c r="C15" i="7"/>
  <c r="AG21" i="7" s="1"/>
  <c r="AP43" i="7" l="1"/>
  <c r="AP42" i="7"/>
  <c r="AP32" i="7"/>
  <c r="AP21" i="7"/>
  <c r="AP20" i="7"/>
  <c r="AP41" i="7"/>
  <c r="H37" i="7"/>
  <c r="G39" i="7" s="1"/>
  <c r="V39" i="7" s="1"/>
  <c r="AP40" i="7"/>
  <c r="H26" i="7"/>
  <c r="G28" i="7" s="1"/>
  <c r="AP29" i="7"/>
  <c r="AP18" i="7"/>
  <c r="AP39" i="7"/>
  <c r="V41" i="7"/>
  <c r="W131" i="3"/>
  <c r="T131" i="3"/>
  <c r="W118" i="3"/>
  <c r="T118" i="3"/>
  <c r="T105" i="3"/>
  <c r="W105" i="3"/>
  <c r="T96" i="3"/>
  <c r="Q96" i="3"/>
  <c r="T85" i="3"/>
  <c r="Q85" i="3"/>
  <c r="T74" i="3"/>
  <c r="Q74" i="3"/>
  <c r="Q63" i="3"/>
  <c r="T63" i="3"/>
  <c r="T52" i="3"/>
  <c r="Q52" i="3"/>
  <c r="Q39" i="3"/>
  <c r="T39" i="3"/>
  <c r="T30" i="3"/>
  <c r="Q30" i="3"/>
  <c r="T19" i="3"/>
  <c r="Q19" i="3"/>
  <c r="AP28" i="7"/>
  <c r="V28" i="7"/>
  <c r="K17" i="7"/>
  <c r="J19" i="7" s="1"/>
  <c r="V19" i="7" s="1"/>
  <c r="V17" i="7"/>
  <c r="AP27" i="7"/>
  <c r="AP16" i="7"/>
  <c r="AG38" i="7"/>
  <c r="AE43" i="7"/>
  <c r="AE42" i="7"/>
  <c r="AE31" i="7"/>
  <c r="AE28" i="7"/>
  <c r="AE21" i="7"/>
  <c r="V37" i="7"/>
  <c r="E41" i="7"/>
  <c r="T39" i="7"/>
  <c r="Q39" i="7"/>
  <c r="G43" i="7"/>
  <c r="V43" i="7" s="1"/>
  <c r="Q43" i="7"/>
  <c r="T43" i="7"/>
  <c r="AE38" i="7"/>
  <c r="AE39" i="7"/>
  <c r="AE41" i="7"/>
  <c r="G32" i="7"/>
  <c r="V32" i="7" s="1"/>
  <c r="T26" i="7"/>
  <c r="Q26" i="7"/>
  <c r="V30" i="7"/>
  <c r="T32" i="7"/>
  <c r="Q32" i="7"/>
  <c r="T28" i="7"/>
  <c r="Q28" i="7"/>
  <c r="E30" i="7"/>
  <c r="V26" i="7"/>
  <c r="AG32" i="7"/>
  <c r="AE30" i="7"/>
  <c r="Q15" i="7"/>
  <c r="E19" i="7"/>
  <c r="V15" i="7"/>
  <c r="G21" i="7"/>
  <c r="V21" i="7" s="1"/>
  <c r="T15" i="7"/>
  <c r="Q21" i="7"/>
  <c r="T21" i="7"/>
  <c r="T17" i="7"/>
  <c r="Q17" i="7"/>
  <c r="AE16" i="7"/>
  <c r="AE19" i="7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4" i="9"/>
  <c r="B3" i="9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3" i="8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3" i="5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3" i="4"/>
  <c r="C11" i="7"/>
  <c r="C10" i="7"/>
  <c r="AG9" i="7" s="1"/>
  <c r="C9" i="7"/>
  <c r="C8" i="7"/>
  <c r="AG6" i="7" s="1"/>
  <c r="C7" i="7"/>
  <c r="C6" i="7"/>
  <c r="AG8" i="7" s="1"/>
  <c r="C5" i="7"/>
  <c r="C4" i="7"/>
  <c r="AE8" i="7" s="1"/>
  <c r="K11" i="7"/>
  <c r="AN10" i="7"/>
  <c r="K4" i="7" s="1"/>
  <c r="G8" i="7" s="1"/>
  <c r="AM10" i="7"/>
  <c r="M4" i="7" s="1"/>
  <c r="AN9" i="7"/>
  <c r="P6" i="7" s="1"/>
  <c r="H10" i="7" s="1"/>
  <c r="AM9" i="7"/>
  <c r="N6" i="7" s="1"/>
  <c r="J10" i="7" s="1"/>
  <c r="E9" i="7"/>
  <c r="AN8" i="7"/>
  <c r="J4" i="7" s="1"/>
  <c r="E6" i="7" s="1"/>
  <c r="AM8" i="7"/>
  <c r="H4" i="7" s="1"/>
  <c r="G6" i="7" s="1"/>
  <c r="AN7" i="7"/>
  <c r="N8" i="7" s="1"/>
  <c r="M10" i="7" s="1"/>
  <c r="AM7" i="7"/>
  <c r="AP7" i="7" s="1"/>
  <c r="N7" i="7"/>
  <c r="K7" i="7"/>
  <c r="AN6" i="7"/>
  <c r="M6" i="7" s="1"/>
  <c r="H8" i="7" s="1"/>
  <c r="AM6" i="7"/>
  <c r="K6" i="7" s="1"/>
  <c r="J8" i="7" s="1"/>
  <c r="AN5" i="7"/>
  <c r="P4" i="7" s="1"/>
  <c r="E10" i="7" s="1"/>
  <c r="AM5" i="7"/>
  <c r="N4" i="7" s="1"/>
  <c r="N5" i="7"/>
  <c r="H5" i="7"/>
  <c r="C11" i="3"/>
  <c r="C10" i="3"/>
  <c r="AG9" i="3" s="1"/>
  <c r="C9" i="3"/>
  <c r="C8" i="3"/>
  <c r="AE10" i="3" s="1"/>
  <c r="C7" i="3"/>
  <c r="C6" i="3"/>
  <c r="AG8" i="3" s="1"/>
  <c r="C5" i="3"/>
  <c r="C4" i="3"/>
  <c r="AE8" i="3" s="1"/>
  <c r="K11" i="3"/>
  <c r="AN10" i="3"/>
  <c r="K4" i="3" s="1"/>
  <c r="G8" i="3" s="1"/>
  <c r="AM10" i="3"/>
  <c r="AN9" i="3"/>
  <c r="P6" i="3" s="1"/>
  <c r="H10" i="3" s="1"/>
  <c r="AM9" i="3"/>
  <c r="E9" i="3"/>
  <c r="AN8" i="3"/>
  <c r="J4" i="3" s="1"/>
  <c r="E6" i="3" s="1"/>
  <c r="AM8" i="3"/>
  <c r="AN7" i="3"/>
  <c r="N8" i="3" s="1"/>
  <c r="M10" i="3" s="1"/>
  <c r="AM7" i="3"/>
  <c r="N7" i="3"/>
  <c r="K7" i="3"/>
  <c r="AN6" i="3"/>
  <c r="M6" i="3" s="1"/>
  <c r="H8" i="3" s="1"/>
  <c r="AM6" i="3"/>
  <c r="AN5" i="3"/>
  <c r="P4" i="3" s="1"/>
  <c r="E10" i="3" s="1"/>
  <c r="AM5" i="3"/>
  <c r="N5" i="3"/>
  <c r="H5" i="3"/>
  <c r="AP8" i="3" l="1"/>
  <c r="T37" i="7"/>
  <c r="Q37" i="7"/>
  <c r="T41" i="7"/>
  <c r="Q41" i="7"/>
  <c r="T30" i="7"/>
  <c r="Q30" i="7"/>
  <c r="Q19" i="7"/>
  <c r="T19" i="7"/>
  <c r="AE7" i="7"/>
  <c r="AG5" i="7"/>
  <c r="AG7" i="7"/>
  <c r="AE10" i="7"/>
  <c r="AG5" i="3"/>
  <c r="AE9" i="7"/>
  <c r="AP9" i="7"/>
  <c r="AP10" i="7"/>
  <c r="AP8" i="7"/>
  <c r="P8" i="7"/>
  <c r="K10" i="7" s="1"/>
  <c r="Q10" i="7" s="1"/>
  <c r="AP6" i="7"/>
  <c r="V6" i="7"/>
  <c r="AP5" i="7"/>
  <c r="E8" i="7"/>
  <c r="V4" i="7"/>
  <c r="Q4" i="7"/>
  <c r="T4" i="7"/>
  <c r="G10" i="7"/>
  <c r="V10" i="7" s="1"/>
  <c r="T6" i="7"/>
  <c r="Q6" i="7"/>
  <c r="AE5" i="7"/>
  <c r="AG10" i="7"/>
  <c r="AE6" i="7"/>
  <c r="AP6" i="3"/>
  <c r="K6" i="3"/>
  <c r="J8" i="3" s="1"/>
  <c r="AE7" i="3"/>
  <c r="AP9" i="3"/>
  <c r="AG7" i="3"/>
  <c r="AP7" i="3"/>
  <c r="H4" i="3"/>
  <c r="G6" i="3" s="1"/>
  <c r="V6" i="3" s="1"/>
  <c r="AP5" i="3"/>
  <c r="AP10" i="3"/>
  <c r="N6" i="3"/>
  <c r="J10" i="3" s="1"/>
  <c r="P8" i="3"/>
  <c r="K10" i="3" s="1"/>
  <c r="T10" i="3" s="1"/>
  <c r="AE9" i="3"/>
  <c r="AG6" i="3"/>
  <c r="AE5" i="3"/>
  <c r="AG10" i="3"/>
  <c r="M4" i="3"/>
  <c r="AE6" i="3"/>
  <c r="N4" i="3"/>
  <c r="T10" i="7" l="1"/>
  <c r="V8" i="7"/>
  <c r="Q8" i="7"/>
  <c r="T8" i="7"/>
  <c r="Q4" i="3"/>
  <c r="T6" i="3"/>
  <c r="V8" i="3"/>
  <c r="Q6" i="3"/>
  <c r="Q10" i="3"/>
  <c r="G10" i="3"/>
  <c r="V10" i="3" s="1"/>
  <c r="T4" i="3"/>
  <c r="E8" i="3"/>
  <c r="V4" i="3"/>
  <c r="T8" i="3" l="1"/>
  <c r="Q8" i="3"/>
</calcChain>
</file>

<file path=xl/sharedStrings.xml><?xml version="1.0" encoding="utf-8"?>
<sst xmlns="http://schemas.openxmlformats.org/spreadsheetml/2006/main" count="1670" uniqueCount="211">
  <si>
    <t>poř.číslo</t>
  </si>
  <si>
    <t>ID hráče</t>
  </si>
  <si>
    <t>příjmení</t>
  </si>
  <si>
    <t>jméno</t>
  </si>
  <si>
    <t>rok narození</t>
  </si>
  <si>
    <t>Okres</t>
  </si>
  <si>
    <t>oddíl</t>
  </si>
  <si>
    <t>žebříček</t>
  </si>
  <si>
    <t>kraj</t>
  </si>
  <si>
    <t>rep</t>
  </si>
  <si>
    <t>Skupina</t>
  </si>
  <si>
    <t>Body</t>
  </si>
  <si>
    <t>Skóre</t>
  </si>
  <si>
    <t>Pořadí</t>
  </si>
  <si>
    <t>-</t>
  </si>
  <si>
    <t>1. set</t>
  </si>
  <si>
    <t>2. set</t>
  </si>
  <si>
    <t>3. set</t>
  </si>
  <si>
    <t>4. set</t>
  </si>
  <si>
    <t>5. set</t>
  </si>
  <si>
    <t>skóre</t>
  </si>
  <si>
    <t>kontrola</t>
  </si>
  <si>
    <t>TU</t>
  </si>
  <si>
    <t>TJ Tatran Hostinné</t>
  </si>
  <si>
    <t>Matyáš</t>
  </si>
  <si>
    <t>UO</t>
  </si>
  <si>
    <t>TTC Ústí nad Orlicí</t>
  </si>
  <si>
    <t>Zoubele</t>
  </si>
  <si>
    <t>Nikolas</t>
  </si>
  <si>
    <t>Jan</t>
  </si>
  <si>
    <t>HK</t>
  </si>
  <si>
    <t>TJ Sokol PP Hradec Králové 2</t>
  </si>
  <si>
    <t>Macháček</t>
  </si>
  <si>
    <t>Benjamin</t>
  </si>
  <si>
    <t>RK</t>
  </si>
  <si>
    <t>SK Dobré</t>
  </si>
  <si>
    <t>Koubek</t>
  </si>
  <si>
    <t>Šimon</t>
  </si>
  <si>
    <t>PA</t>
  </si>
  <si>
    <t>KST Holice</t>
  </si>
  <si>
    <t>Rambousek</t>
  </si>
  <si>
    <t>Matouš</t>
  </si>
  <si>
    <t>Vojta</t>
  </si>
  <si>
    <t>Pecka</t>
  </si>
  <si>
    <t>CR</t>
  </si>
  <si>
    <t>Sokol Chrudim</t>
  </si>
  <si>
    <t>Karásek</t>
  </si>
  <si>
    <t>Petr</t>
  </si>
  <si>
    <t>NA</t>
  </si>
  <si>
    <t>Sokol Jaroměř-Josefov 2</t>
  </si>
  <si>
    <t>JC</t>
  </si>
  <si>
    <t>Marek</t>
  </si>
  <si>
    <t>Martin</t>
  </si>
  <si>
    <t>Tesla Pardubice</t>
  </si>
  <si>
    <t>Tomáš</t>
  </si>
  <si>
    <t>Montas Hradec Králové</t>
  </si>
  <si>
    <t>VčBTM</t>
  </si>
  <si>
    <t>Vyskočilová</t>
  </si>
  <si>
    <t>Stela</t>
  </si>
  <si>
    <t>Zilvarová</t>
  </si>
  <si>
    <t>Veronika</t>
  </si>
  <si>
    <t>Karolína</t>
  </si>
  <si>
    <t>Datinská</t>
  </si>
  <si>
    <t>SY</t>
  </si>
  <si>
    <t>TJ Borová</t>
  </si>
  <si>
    <t>Eliška</t>
  </si>
  <si>
    <t>Laura</t>
  </si>
  <si>
    <t>Tereza</t>
  </si>
  <si>
    <t>FINÁLE</t>
  </si>
  <si>
    <t>ÚTĚCHA</t>
  </si>
  <si>
    <t>Kovaříčková</t>
  </si>
  <si>
    <t>Kuchařová</t>
  </si>
  <si>
    <t>Elena</t>
  </si>
  <si>
    <t>Ester</t>
  </si>
  <si>
    <t>Pytlíková</t>
  </si>
  <si>
    <t>Aneta</t>
  </si>
  <si>
    <t>Hlawatschke</t>
  </si>
  <si>
    <t>Mína</t>
  </si>
  <si>
    <t>Borecká</t>
  </si>
  <si>
    <t>Bártová</t>
  </si>
  <si>
    <t>Bára</t>
  </si>
  <si>
    <t>Nováková</t>
  </si>
  <si>
    <t>Nelly</t>
  </si>
  <si>
    <t>Dušková</t>
  </si>
  <si>
    <t>Ferbasová</t>
  </si>
  <si>
    <t>Dorothea</t>
  </si>
  <si>
    <t>Řeháková</t>
  </si>
  <si>
    <t>Anna</t>
  </si>
  <si>
    <t>TTC Kostelec nad Orlicí</t>
  </si>
  <si>
    <t>Jirout</t>
  </si>
  <si>
    <t>Vojtěch</t>
  </si>
  <si>
    <t>Heřmanův Městec</t>
  </si>
  <si>
    <t>Novák</t>
  </si>
  <si>
    <t>Hynek</t>
  </si>
  <si>
    <t>Kosina</t>
  </si>
  <si>
    <t>Ondřej</t>
  </si>
  <si>
    <t>Čermák</t>
  </si>
  <si>
    <t>Filip</t>
  </si>
  <si>
    <t>Fidler</t>
  </si>
  <si>
    <t>Jakub</t>
  </si>
  <si>
    <t>Gazárek</t>
  </si>
  <si>
    <t>Radim</t>
  </si>
  <si>
    <t>Lukáš</t>
  </si>
  <si>
    <t>Skákal</t>
  </si>
  <si>
    <t>Daniel</t>
  </si>
  <si>
    <t>Šmika</t>
  </si>
  <si>
    <t>Hugo</t>
  </si>
  <si>
    <t>Wagner</t>
  </si>
  <si>
    <t>Mark</t>
  </si>
  <si>
    <t>Nápravník</t>
  </si>
  <si>
    <t>Kubíček</t>
  </si>
  <si>
    <t>Hejduk</t>
  </si>
  <si>
    <t>Antonín</t>
  </si>
  <si>
    <t>Váša</t>
  </si>
  <si>
    <t>Hűbner</t>
  </si>
  <si>
    <t>Spartak Slatiňany</t>
  </si>
  <si>
    <t>Denis</t>
  </si>
  <si>
    <t>Alfred</t>
  </si>
  <si>
    <t>Gorol</t>
  </si>
  <si>
    <t>Adam</t>
  </si>
  <si>
    <t>Hendrych</t>
  </si>
  <si>
    <t>Dostál</t>
  </si>
  <si>
    <t>Donát</t>
  </si>
  <si>
    <t>Mokrejš</t>
  </si>
  <si>
    <t>Horák</t>
  </si>
  <si>
    <t>Slovan Broumov</t>
  </si>
  <si>
    <t>Vícha</t>
  </si>
  <si>
    <t>Jetenský</t>
  </si>
  <si>
    <t>Šitina</t>
  </si>
  <si>
    <t>Thér</t>
  </si>
  <si>
    <t>Mikan</t>
  </si>
  <si>
    <t>Alexandr</t>
  </si>
  <si>
    <t>Rejman</t>
  </si>
  <si>
    <t>Butoves</t>
  </si>
  <si>
    <t>Jaromír</t>
  </si>
  <si>
    <t>Farský</t>
  </si>
  <si>
    <t>Alexander</t>
  </si>
  <si>
    <t>Václav</t>
  </si>
  <si>
    <t>Vaníček</t>
  </si>
  <si>
    <t>Matěj</t>
  </si>
  <si>
    <t>TJ Dvůr Králové nad Labem</t>
  </si>
  <si>
    <t>Klíma</t>
  </si>
  <si>
    <t>Josef</t>
  </si>
  <si>
    <t>Brázda</t>
  </si>
  <si>
    <t>Zdeněk</t>
  </si>
  <si>
    <t>Svitavy</t>
  </si>
  <si>
    <t>Patrik</t>
  </si>
  <si>
    <t>Vyčítal</t>
  </si>
  <si>
    <t>Kubík</t>
  </si>
  <si>
    <t>Kodeš</t>
  </si>
  <si>
    <t>Pokorný</t>
  </si>
  <si>
    <t>Štěpán</t>
  </si>
  <si>
    <t>Kubica</t>
  </si>
  <si>
    <t>Integra Hradec Králové</t>
  </si>
  <si>
    <t>Žežule</t>
  </si>
  <si>
    <t>Jana</t>
  </si>
  <si>
    <t>Rybová</t>
  </si>
  <si>
    <t>Nela</t>
  </si>
  <si>
    <t>Tomášková</t>
  </si>
  <si>
    <t>6</t>
  </si>
  <si>
    <t>1</t>
  </si>
  <si>
    <t>7</t>
  </si>
  <si>
    <t>3</t>
  </si>
  <si>
    <t>-7</t>
  </si>
  <si>
    <t>-8</t>
  </si>
  <si>
    <t>4</t>
  </si>
  <si>
    <t>2</t>
  </si>
  <si>
    <t>Záleský</t>
  </si>
  <si>
    <t>Neuman</t>
  </si>
  <si>
    <t>8</t>
  </si>
  <si>
    <t>-9</t>
  </si>
  <si>
    <t>-2</t>
  </si>
  <si>
    <t>9</t>
  </si>
  <si>
    <t>-4</t>
  </si>
  <si>
    <t>-12</t>
  </si>
  <si>
    <t>5</t>
  </si>
  <si>
    <t>-3</t>
  </si>
  <si>
    <t>-5</t>
  </si>
  <si>
    <t>-6</t>
  </si>
  <si>
    <t>-10</t>
  </si>
  <si>
    <t>-1</t>
  </si>
  <si>
    <t>-11</t>
  </si>
  <si>
    <t>10</t>
  </si>
  <si>
    <t>1.</t>
  </si>
  <si>
    <t>2.</t>
  </si>
  <si>
    <t>3.</t>
  </si>
  <si>
    <t>4.</t>
  </si>
  <si>
    <t>11</t>
  </si>
  <si>
    <t>0</t>
  </si>
  <si>
    <t>12</t>
  </si>
  <si>
    <t>-0</t>
  </si>
  <si>
    <t>14</t>
  </si>
  <si>
    <t>19</t>
  </si>
  <si>
    <t>5.</t>
  </si>
  <si>
    <t>-13</t>
  </si>
  <si>
    <t>-17</t>
  </si>
  <si>
    <t>3-0 wo</t>
  </si>
  <si>
    <t>3-0</t>
  </si>
  <si>
    <t>3-1</t>
  </si>
  <si>
    <t>3-2</t>
  </si>
  <si>
    <t>body</t>
  </si>
  <si>
    <t>3-4</t>
  </si>
  <si>
    <t>5-8</t>
  </si>
  <si>
    <t>11-12</t>
  </si>
  <si>
    <t>13-16</t>
  </si>
  <si>
    <t>9-16</t>
  </si>
  <si>
    <t>17-24</t>
  </si>
  <si>
    <t>27-28</t>
  </si>
  <si>
    <t>29-32</t>
  </si>
  <si>
    <t>33-40</t>
  </si>
  <si>
    <t>41-51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</si>
</sst>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i/>
      <sz val="8"/>
      <color indexed="8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0" xfId="0" applyAlignment="1"/>
    <xf numFmtId="0" fontId="3" fillId="0" borderId="1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5" fillId="0" borderId="0" xfId="0" applyFont="1"/>
    <xf numFmtId="49" fontId="5" fillId="0" borderId="0" xfId="0" applyNumberFormat="1" applyFont="1"/>
    <xf numFmtId="2" fontId="5" fillId="0" borderId="0" xfId="0" applyNumberFormat="1" applyFont="1"/>
    <xf numFmtId="0" fontId="5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16" fontId="0" fillId="0" borderId="0" xfId="0" quotePrefix="1" applyNumberFormat="1"/>
    <xf numFmtId="0" fontId="3" fillId="0" borderId="27" xfId="0" applyFont="1" applyBorder="1" applyAlignment="1">
      <alignment horizontal="center" vertical="center"/>
    </xf>
    <xf numFmtId="49" fontId="0" fillId="0" borderId="0" xfId="0" quotePrefix="1" applyNumberFormat="1"/>
    <xf numFmtId="0" fontId="7" fillId="0" borderId="0" xfId="0" applyFont="1"/>
    <xf numFmtId="0" fontId="3" fillId="0" borderId="2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8" fillId="0" borderId="0" xfId="0" applyFont="1"/>
    <xf numFmtId="0" fontId="0" fillId="0" borderId="14" xfId="0" applyBorder="1"/>
    <xf numFmtId="0" fontId="0" fillId="0" borderId="17" xfId="0" applyBorder="1"/>
    <xf numFmtId="0" fontId="0" fillId="0" borderId="0" xfId="0" applyBorder="1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/>
    <xf numFmtId="0" fontId="0" fillId="0" borderId="17" xfId="0" applyBorder="1"/>
    <xf numFmtId="0" fontId="0" fillId="0" borderId="14" xfId="0" applyBorder="1"/>
    <xf numFmtId="0" fontId="9" fillId="0" borderId="0" xfId="0" applyFont="1" applyFill="1" applyBorder="1"/>
    <xf numFmtId="16" fontId="0" fillId="0" borderId="14" xfId="0" quotePrefix="1" applyNumberFormat="1" applyBorder="1"/>
    <xf numFmtId="0" fontId="0" fillId="0" borderId="14" xfId="0" quotePrefix="1" applyBorder="1"/>
    <xf numFmtId="0" fontId="0" fillId="0" borderId="0" xfId="0" applyAlignment="1">
      <alignment horizontal="right"/>
    </xf>
    <xf numFmtId="16" fontId="0" fillId="0" borderId="0" xfId="0" quotePrefix="1" applyNumberFormat="1" applyAlignment="1">
      <alignment horizontal="right"/>
    </xf>
    <xf numFmtId="0" fontId="0" fillId="0" borderId="0" xfId="0" quotePrefix="1" applyAlignment="1">
      <alignment horizontal="right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8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0" fillId="0" borderId="37" xfId="0" applyBorder="1" applyAlignment="1">
      <alignment horizontal="right" vertical="center"/>
    </xf>
    <xf numFmtId="0" fontId="0" fillId="0" borderId="44" xfId="0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49" fontId="5" fillId="0" borderId="0" xfId="0" applyNumberFormat="1" applyFont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4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7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0" xfId="0" applyBorder="1" applyAlignment="1">
      <alignment horizontal="right" vertical="center"/>
    </xf>
    <xf numFmtId="0" fontId="0" fillId="0" borderId="31" xfId="0" applyBorder="1" applyAlignment="1">
      <alignment horizontal="right" vertical="center"/>
    </xf>
    <xf numFmtId="0" fontId="0" fillId="2" borderId="24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8" xfId="0" applyBorder="1" applyAlignment="1">
      <alignment horizontal="right" vertical="center"/>
    </xf>
    <xf numFmtId="0" fontId="6" fillId="0" borderId="20" xfId="0" applyFont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9" xfId="0" applyBorder="1" applyAlignment="1">
      <alignment horizontal="right" vertical="center"/>
    </xf>
    <xf numFmtId="0" fontId="0" fillId="0" borderId="13" xfId="0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6" fillId="0" borderId="17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20" xfId="0" applyNumberFormat="1" applyFont="1" applyBorder="1" applyAlignment="1">
      <alignment horizontal="center" vertical="center"/>
    </xf>
    <xf numFmtId="0" fontId="6" fillId="0" borderId="18" xfId="0" applyNumberFormat="1" applyFont="1" applyBorder="1" applyAlignment="1">
      <alignment horizontal="center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3" xfId="0" applyBorder="1" applyAlignment="1">
      <alignment horizontal="right" vertical="center"/>
    </xf>
    <xf numFmtId="0" fontId="0" fillId="0" borderId="27" xfId="0" applyBorder="1" applyAlignment="1">
      <alignment horizontal="left" vertical="center"/>
    </xf>
    <xf numFmtId="0" fontId="8" fillId="0" borderId="23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4" xfId="0" applyBorder="1" applyAlignment="1">
      <alignment horizontal="left" vertical="center"/>
    </xf>
    <xf numFmtId="0" fontId="8" fillId="0" borderId="30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26" xfId="0" applyBorder="1" applyAlignment="1">
      <alignment horizontal="right" vertical="top"/>
    </xf>
    <xf numFmtId="0" fontId="0" fillId="0" borderId="27" xfId="0" applyBorder="1" applyAlignment="1">
      <alignment horizontal="right" vertical="top"/>
    </xf>
  </cellXfs>
  <cellStyles count="1">
    <cellStyle name="Normální" xfId="0" builtinId="0"/>
  </cellStyles>
  <dxfs count="32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topLeftCell="A31" workbookViewId="0">
      <selection activeCell="B4" sqref="B4:G54"/>
    </sheetView>
  </sheetViews>
  <sheetFormatPr defaultRowHeight="14.4" x14ac:dyDescent="0.3"/>
  <cols>
    <col min="5" max="5" width="11.109375" bestFit="1" customWidth="1"/>
    <col min="7" max="7" width="24.88671875" bestFit="1" customWidth="1"/>
  </cols>
  <sheetData>
    <row r="1" spans="1:1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</row>
    <row r="2" spans="1:10" x14ac:dyDescent="0.3">
      <c r="A2" s="1"/>
      <c r="B2" s="1"/>
      <c r="C2" s="1"/>
      <c r="D2" s="1"/>
      <c r="E2" s="1"/>
      <c r="F2" s="1"/>
      <c r="G2" s="1"/>
      <c r="H2" s="1" t="s">
        <v>9</v>
      </c>
      <c r="I2" s="1" t="s">
        <v>9</v>
      </c>
      <c r="J2" s="1" t="s">
        <v>8</v>
      </c>
    </row>
    <row r="3" spans="1:10" x14ac:dyDescent="0.3">
      <c r="A3" s="3"/>
      <c r="B3" s="3"/>
      <c r="C3" s="3"/>
      <c r="D3" s="3"/>
      <c r="E3" s="3"/>
      <c r="F3" s="3"/>
      <c r="G3" s="3"/>
      <c r="H3" s="4"/>
      <c r="I3" s="4"/>
      <c r="J3" s="4"/>
    </row>
    <row r="4" spans="1:10" x14ac:dyDescent="0.3">
      <c r="A4" s="1">
        <v>1</v>
      </c>
      <c r="B4" s="1">
        <v>71810</v>
      </c>
      <c r="C4" s="1" t="s">
        <v>89</v>
      </c>
      <c r="D4" s="1" t="s">
        <v>90</v>
      </c>
      <c r="E4" s="1">
        <v>2007</v>
      </c>
      <c r="F4" s="1" t="s">
        <v>44</v>
      </c>
      <c r="G4" s="1" t="s">
        <v>91</v>
      </c>
      <c r="H4" s="2">
        <v>23</v>
      </c>
      <c r="I4" s="2"/>
      <c r="J4" s="2">
        <v>2</v>
      </c>
    </row>
    <row r="5" spans="1:10" x14ac:dyDescent="0.3">
      <c r="A5" s="1">
        <v>2</v>
      </c>
      <c r="B5" s="43">
        <v>74971</v>
      </c>
      <c r="C5" t="s">
        <v>167</v>
      </c>
      <c r="D5" t="s">
        <v>52</v>
      </c>
      <c r="E5">
        <v>2007</v>
      </c>
      <c r="F5" t="s">
        <v>34</v>
      </c>
      <c r="G5" t="s">
        <v>35</v>
      </c>
      <c r="H5" s="39">
        <v>28</v>
      </c>
      <c r="J5" s="39" t="s">
        <v>14</v>
      </c>
    </row>
    <row r="6" spans="1:10" x14ac:dyDescent="0.3">
      <c r="A6" s="1">
        <v>3</v>
      </c>
      <c r="B6" s="1">
        <v>78198</v>
      </c>
      <c r="C6" s="1" t="s">
        <v>92</v>
      </c>
      <c r="D6" s="1" t="s">
        <v>93</v>
      </c>
      <c r="E6" s="1">
        <v>2009</v>
      </c>
      <c r="F6" s="1" t="s">
        <v>30</v>
      </c>
      <c r="G6" s="1" t="s">
        <v>31</v>
      </c>
      <c r="H6" s="2">
        <v>46</v>
      </c>
      <c r="I6" s="2">
        <v>16</v>
      </c>
      <c r="J6" s="2">
        <v>1</v>
      </c>
    </row>
    <row r="7" spans="1:10" x14ac:dyDescent="0.3">
      <c r="A7" s="1">
        <v>4</v>
      </c>
      <c r="B7" s="1">
        <v>81466</v>
      </c>
      <c r="C7" s="1" t="s">
        <v>94</v>
      </c>
      <c r="D7" s="1" t="s">
        <v>95</v>
      </c>
      <c r="E7" s="1">
        <v>2010</v>
      </c>
      <c r="F7" s="1" t="s">
        <v>22</v>
      </c>
      <c r="G7" s="1" t="s">
        <v>23</v>
      </c>
      <c r="H7" s="2"/>
      <c r="I7" s="2">
        <v>20</v>
      </c>
      <c r="J7" s="2">
        <v>2</v>
      </c>
    </row>
    <row r="8" spans="1:10" x14ac:dyDescent="0.3">
      <c r="A8" s="1">
        <v>5</v>
      </c>
      <c r="B8" s="1">
        <v>78263</v>
      </c>
      <c r="C8" s="1" t="s">
        <v>96</v>
      </c>
      <c r="D8" s="1" t="s">
        <v>97</v>
      </c>
      <c r="E8" s="1">
        <v>2011</v>
      </c>
      <c r="F8" s="1" t="s">
        <v>34</v>
      </c>
      <c r="G8" s="1" t="s">
        <v>35</v>
      </c>
      <c r="H8" s="2"/>
      <c r="I8" s="2">
        <v>35</v>
      </c>
      <c r="J8" s="2">
        <v>13</v>
      </c>
    </row>
    <row r="9" spans="1:10" x14ac:dyDescent="0.3">
      <c r="A9" s="1">
        <v>6</v>
      </c>
      <c r="B9" s="1">
        <v>76655</v>
      </c>
      <c r="C9" s="1" t="s">
        <v>98</v>
      </c>
      <c r="D9" s="1" t="s">
        <v>99</v>
      </c>
      <c r="E9" s="1">
        <v>2010</v>
      </c>
      <c r="F9" s="1" t="s">
        <v>30</v>
      </c>
      <c r="G9" s="1" t="s">
        <v>31</v>
      </c>
      <c r="H9" s="2"/>
      <c r="I9" s="2">
        <v>36</v>
      </c>
      <c r="J9" s="2">
        <v>11</v>
      </c>
    </row>
    <row r="10" spans="1:10" x14ac:dyDescent="0.3">
      <c r="A10" s="1">
        <v>7</v>
      </c>
      <c r="B10" s="1">
        <v>73922</v>
      </c>
      <c r="C10" s="1" t="s">
        <v>100</v>
      </c>
      <c r="D10" s="1" t="s">
        <v>101</v>
      </c>
      <c r="E10" s="1">
        <v>2011</v>
      </c>
      <c r="F10" s="1" t="s">
        <v>22</v>
      </c>
      <c r="G10" s="1" t="s">
        <v>23</v>
      </c>
      <c r="H10" s="2"/>
      <c r="I10" s="2">
        <v>39</v>
      </c>
      <c r="J10" s="2">
        <v>9</v>
      </c>
    </row>
    <row r="11" spans="1:10" x14ac:dyDescent="0.3">
      <c r="A11" s="1">
        <v>8</v>
      </c>
      <c r="B11" s="1">
        <v>80745</v>
      </c>
      <c r="C11" s="1" t="s">
        <v>89</v>
      </c>
      <c r="D11" s="1" t="s">
        <v>102</v>
      </c>
      <c r="E11" s="1">
        <v>2009</v>
      </c>
      <c r="F11" s="1" t="s">
        <v>38</v>
      </c>
      <c r="G11" s="1" t="s">
        <v>53</v>
      </c>
      <c r="H11" s="2"/>
      <c r="I11" s="2">
        <v>46</v>
      </c>
      <c r="J11" s="2">
        <v>19</v>
      </c>
    </row>
    <row r="12" spans="1:10" x14ac:dyDescent="0.3">
      <c r="A12" s="1">
        <v>9</v>
      </c>
      <c r="B12" s="1">
        <v>70766</v>
      </c>
      <c r="C12" s="1" t="s">
        <v>103</v>
      </c>
      <c r="D12" s="1" t="s">
        <v>104</v>
      </c>
      <c r="E12" s="1">
        <v>2011</v>
      </c>
      <c r="F12" s="1" t="s">
        <v>30</v>
      </c>
      <c r="G12" s="1" t="s">
        <v>55</v>
      </c>
      <c r="H12" s="2"/>
      <c r="I12" s="2">
        <v>57</v>
      </c>
      <c r="J12" s="2">
        <v>7</v>
      </c>
    </row>
    <row r="13" spans="1:10" x14ac:dyDescent="0.3">
      <c r="A13" s="1">
        <v>10</v>
      </c>
      <c r="B13" s="1">
        <v>77007</v>
      </c>
      <c r="C13" s="1" t="s">
        <v>105</v>
      </c>
      <c r="D13" s="1" t="s">
        <v>106</v>
      </c>
      <c r="E13" s="1">
        <v>2011</v>
      </c>
      <c r="F13" s="1" t="s">
        <v>22</v>
      </c>
      <c r="G13" s="1" t="s">
        <v>23</v>
      </c>
      <c r="H13" s="2"/>
      <c r="I13" s="2">
        <v>60</v>
      </c>
      <c r="J13" s="2">
        <v>11</v>
      </c>
    </row>
    <row r="14" spans="1:10" x14ac:dyDescent="0.3">
      <c r="A14" s="1">
        <v>11</v>
      </c>
      <c r="B14" s="1">
        <v>68843</v>
      </c>
      <c r="C14" s="1" t="s">
        <v>107</v>
      </c>
      <c r="D14" s="1" t="s">
        <v>108</v>
      </c>
      <c r="E14" s="1">
        <v>2007</v>
      </c>
      <c r="F14" s="1" t="s">
        <v>44</v>
      </c>
      <c r="G14" s="1" t="s">
        <v>91</v>
      </c>
      <c r="H14" s="2"/>
      <c r="I14" s="2"/>
      <c r="J14" s="2">
        <v>4</v>
      </c>
    </row>
    <row r="15" spans="1:10" x14ac:dyDescent="0.3">
      <c r="A15" s="1">
        <v>12</v>
      </c>
      <c r="B15" s="1">
        <v>74365</v>
      </c>
      <c r="C15" s="1" t="s">
        <v>109</v>
      </c>
      <c r="D15" s="1" t="s">
        <v>95</v>
      </c>
      <c r="E15" s="1">
        <v>2010</v>
      </c>
      <c r="F15" s="1" t="s">
        <v>48</v>
      </c>
      <c r="G15" s="1" t="s">
        <v>49</v>
      </c>
      <c r="H15" s="2"/>
      <c r="I15" s="2"/>
      <c r="J15" s="2">
        <v>14</v>
      </c>
    </row>
    <row r="16" spans="1:10" x14ac:dyDescent="0.3">
      <c r="A16" s="1">
        <v>13</v>
      </c>
      <c r="B16" s="1">
        <v>77234</v>
      </c>
      <c r="C16" s="1" t="s">
        <v>110</v>
      </c>
      <c r="D16" s="1" t="s">
        <v>54</v>
      </c>
      <c r="E16" s="1">
        <v>2008</v>
      </c>
      <c r="F16" s="1" t="s">
        <v>25</v>
      </c>
      <c r="G16" s="1" t="s">
        <v>26</v>
      </c>
      <c r="H16" s="2"/>
      <c r="I16" s="2"/>
      <c r="J16" s="2">
        <v>15</v>
      </c>
    </row>
    <row r="17" spans="1:10" x14ac:dyDescent="0.3">
      <c r="A17" s="1">
        <v>14</v>
      </c>
      <c r="B17" s="1">
        <v>81139</v>
      </c>
      <c r="C17" s="1" t="s">
        <v>111</v>
      </c>
      <c r="D17" s="1" t="s">
        <v>112</v>
      </c>
      <c r="E17" s="1">
        <v>2011</v>
      </c>
      <c r="F17" s="1" t="s">
        <v>30</v>
      </c>
      <c r="G17" s="1" t="s">
        <v>31</v>
      </c>
      <c r="H17" s="2"/>
      <c r="I17" s="2"/>
      <c r="J17" s="2">
        <v>15</v>
      </c>
    </row>
    <row r="18" spans="1:10" x14ac:dyDescent="0.3">
      <c r="A18" s="1">
        <v>15</v>
      </c>
      <c r="B18" s="1">
        <v>87666</v>
      </c>
      <c r="C18" s="1" t="s">
        <v>113</v>
      </c>
      <c r="D18" s="1" t="s">
        <v>54</v>
      </c>
      <c r="E18" s="1">
        <v>2010</v>
      </c>
      <c r="F18" s="1" t="s">
        <v>44</v>
      </c>
      <c r="G18" s="1" t="s">
        <v>91</v>
      </c>
      <c r="H18" s="2"/>
      <c r="I18" s="2"/>
      <c r="J18" s="2">
        <v>17</v>
      </c>
    </row>
    <row r="19" spans="1:10" x14ac:dyDescent="0.3">
      <c r="A19" s="1">
        <v>16</v>
      </c>
      <c r="B19" s="1">
        <v>70324</v>
      </c>
      <c r="C19" s="1" t="s">
        <v>114</v>
      </c>
      <c r="D19" s="1" t="s">
        <v>102</v>
      </c>
      <c r="E19" s="1">
        <v>2008</v>
      </c>
      <c r="F19" s="1" t="s">
        <v>44</v>
      </c>
      <c r="G19" s="1" t="s">
        <v>115</v>
      </c>
      <c r="H19" s="2"/>
      <c r="I19" s="2"/>
      <c r="J19" s="2">
        <v>20</v>
      </c>
    </row>
    <row r="20" spans="1:10" x14ac:dyDescent="0.3">
      <c r="A20" s="1">
        <v>17</v>
      </c>
      <c r="B20" s="1">
        <v>78247</v>
      </c>
      <c r="C20" s="1" t="s">
        <v>32</v>
      </c>
      <c r="D20" s="1" t="s">
        <v>116</v>
      </c>
      <c r="E20" s="1">
        <v>2010</v>
      </c>
      <c r="F20" s="1" t="s">
        <v>34</v>
      </c>
      <c r="G20" s="1" t="s">
        <v>35</v>
      </c>
      <c r="H20" s="2"/>
      <c r="I20" s="2"/>
      <c r="J20" s="2">
        <v>21</v>
      </c>
    </row>
    <row r="21" spans="1:10" x14ac:dyDescent="0.3">
      <c r="A21" s="1">
        <v>18</v>
      </c>
      <c r="B21" s="1">
        <v>79853</v>
      </c>
      <c r="C21" s="1" t="s">
        <v>76</v>
      </c>
      <c r="D21" s="1" t="s">
        <v>117</v>
      </c>
      <c r="E21" s="1">
        <v>2009</v>
      </c>
      <c r="F21" s="1" t="s">
        <v>30</v>
      </c>
      <c r="G21" s="1" t="s">
        <v>31</v>
      </c>
      <c r="H21" s="2"/>
      <c r="I21" s="2"/>
      <c r="J21" s="2">
        <v>25</v>
      </c>
    </row>
    <row r="22" spans="1:10" x14ac:dyDescent="0.3">
      <c r="A22" s="1">
        <v>19</v>
      </c>
      <c r="B22" s="1">
        <v>71094</v>
      </c>
      <c r="C22" s="1" t="s">
        <v>118</v>
      </c>
      <c r="D22" s="1" t="s">
        <v>119</v>
      </c>
      <c r="E22" s="1">
        <v>2012</v>
      </c>
      <c r="F22" s="1" t="s">
        <v>48</v>
      </c>
      <c r="G22" s="1" t="s">
        <v>49</v>
      </c>
      <c r="H22" s="2"/>
      <c r="I22" s="2"/>
      <c r="J22" s="2">
        <v>26</v>
      </c>
    </row>
    <row r="23" spans="1:10" x14ac:dyDescent="0.3">
      <c r="A23" s="1">
        <v>20</v>
      </c>
      <c r="B23" s="1">
        <v>79133</v>
      </c>
      <c r="C23" s="1" t="s">
        <v>120</v>
      </c>
      <c r="D23" s="1" t="s">
        <v>102</v>
      </c>
      <c r="E23" s="1">
        <v>2007</v>
      </c>
      <c r="F23" s="1" t="s">
        <v>38</v>
      </c>
      <c r="G23" s="1" t="s">
        <v>39</v>
      </c>
      <c r="H23" s="2"/>
      <c r="I23" s="2"/>
      <c r="J23" s="2">
        <v>28</v>
      </c>
    </row>
    <row r="24" spans="1:10" x14ac:dyDescent="0.3">
      <c r="A24" s="1">
        <v>21</v>
      </c>
      <c r="B24" s="1">
        <v>81871</v>
      </c>
      <c r="C24" s="1" t="s">
        <v>121</v>
      </c>
      <c r="D24" s="1" t="s">
        <v>29</v>
      </c>
      <c r="E24" s="1">
        <v>2011</v>
      </c>
      <c r="F24" s="1" t="s">
        <v>22</v>
      </c>
      <c r="G24" s="1" t="s">
        <v>23</v>
      </c>
      <c r="H24" s="2"/>
      <c r="I24" s="2"/>
      <c r="J24" s="2">
        <v>30</v>
      </c>
    </row>
    <row r="25" spans="1:10" x14ac:dyDescent="0.3">
      <c r="A25" s="1">
        <v>22</v>
      </c>
      <c r="B25" s="1">
        <v>76890</v>
      </c>
      <c r="C25" s="1" t="s">
        <v>122</v>
      </c>
      <c r="D25" s="1" t="s">
        <v>112</v>
      </c>
      <c r="E25" s="1">
        <v>2010</v>
      </c>
      <c r="F25" s="1" t="s">
        <v>22</v>
      </c>
      <c r="G25" s="1" t="s">
        <v>23</v>
      </c>
      <c r="H25" s="2"/>
      <c r="I25" s="2"/>
      <c r="J25" s="2">
        <v>33</v>
      </c>
    </row>
    <row r="26" spans="1:10" x14ac:dyDescent="0.3">
      <c r="A26" s="1">
        <v>23</v>
      </c>
      <c r="B26" s="1">
        <v>70910</v>
      </c>
      <c r="C26" s="1" t="s">
        <v>123</v>
      </c>
      <c r="D26" s="1" t="s">
        <v>99</v>
      </c>
      <c r="E26" s="1">
        <v>2010</v>
      </c>
      <c r="F26" s="1" t="s">
        <v>30</v>
      </c>
      <c r="G26" s="1" t="s">
        <v>55</v>
      </c>
      <c r="H26" s="2"/>
      <c r="I26" s="2"/>
      <c r="J26" s="2">
        <v>36</v>
      </c>
    </row>
    <row r="27" spans="1:10" x14ac:dyDescent="0.3">
      <c r="A27" s="1">
        <v>24</v>
      </c>
      <c r="B27" s="1">
        <v>82113</v>
      </c>
      <c r="C27" s="1" t="s">
        <v>124</v>
      </c>
      <c r="D27" s="1" t="s">
        <v>112</v>
      </c>
      <c r="E27" s="1">
        <v>2012</v>
      </c>
      <c r="F27" s="1" t="s">
        <v>30</v>
      </c>
      <c r="G27" s="1" t="s">
        <v>31</v>
      </c>
      <c r="H27" s="2"/>
      <c r="I27" s="2"/>
      <c r="J27" s="2">
        <v>36</v>
      </c>
    </row>
    <row r="28" spans="1:10" x14ac:dyDescent="0.3">
      <c r="A28" s="1">
        <v>25</v>
      </c>
      <c r="B28" s="1">
        <v>70885</v>
      </c>
      <c r="C28" s="1" t="s">
        <v>126</v>
      </c>
      <c r="D28" s="1" t="s">
        <v>29</v>
      </c>
      <c r="E28" s="1">
        <v>2010</v>
      </c>
      <c r="F28" s="1" t="s">
        <v>30</v>
      </c>
      <c r="G28" s="1" t="s">
        <v>31</v>
      </c>
      <c r="H28" s="2"/>
      <c r="I28" s="2"/>
      <c r="J28" s="2">
        <v>39</v>
      </c>
    </row>
    <row r="29" spans="1:10" x14ac:dyDescent="0.3">
      <c r="A29" s="1">
        <v>26</v>
      </c>
      <c r="B29" s="1">
        <v>85508</v>
      </c>
      <c r="C29" s="1" t="s">
        <v>127</v>
      </c>
      <c r="D29" s="1" t="s">
        <v>29</v>
      </c>
      <c r="E29" s="1">
        <v>2011</v>
      </c>
      <c r="F29" s="1" t="s">
        <v>38</v>
      </c>
      <c r="G29" s="1" t="s">
        <v>53</v>
      </c>
      <c r="H29" s="2"/>
      <c r="I29" s="2"/>
      <c r="J29" s="2">
        <v>47</v>
      </c>
    </row>
    <row r="30" spans="1:10" x14ac:dyDescent="0.3">
      <c r="A30" s="1">
        <v>27</v>
      </c>
      <c r="B30" s="1">
        <v>80279</v>
      </c>
      <c r="C30" s="1" t="s">
        <v>128</v>
      </c>
      <c r="D30" s="1" t="s">
        <v>29</v>
      </c>
      <c r="E30" s="1">
        <v>2009</v>
      </c>
      <c r="F30" s="1" t="s">
        <v>22</v>
      </c>
      <c r="G30" s="1" t="s">
        <v>23</v>
      </c>
      <c r="H30" s="2"/>
      <c r="I30" s="2"/>
      <c r="J30" s="2">
        <v>48</v>
      </c>
    </row>
    <row r="31" spans="1:10" x14ac:dyDescent="0.3">
      <c r="A31" s="1">
        <v>28</v>
      </c>
      <c r="B31" s="1">
        <v>86487</v>
      </c>
      <c r="C31" s="1" t="s">
        <v>129</v>
      </c>
      <c r="D31" s="1" t="s">
        <v>52</v>
      </c>
      <c r="E31" s="1">
        <v>2011</v>
      </c>
      <c r="F31" s="1" t="s">
        <v>48</v>
      </c>
      <c r="G31" s="1" t="s">
        <v>125</v>
      </c>
      <c r="H31" s="2"/>
      <c r="I31" s="2"/>
      <c r="J31" s="2">
        <v>50</v>
      </c>
    </row>
    <row r="32" spans="1:10" x14ac:dyDescent="0.3">
      <c r="A32" s="1">
        <v>29</v>
      </c>
      <c r="B32" s="1">
        <v>80568</v>
      </c>
      <c r="C32" s="1" t="s">
        <v>36</v>
      </c>
      <c r="D32" s="1" t="s">
        <v>37</v>
      </c>
      <c r="E32" s="1">
        <v>2014</v>
      </c>
      <c r="F32" s="1" t="s">
        <v>38</v>
      </c>
      <c r="G32" s="1" t="s">
        <v>39</v>
      </c>
      <c r="H32" s="2"/>
      <c r="I32" s="2"/>
      <c r="J32" s="2">
        <v>53</v>
      </c>
    </row>
    <row r="33" spans="1:10" x14ac:dyDescent="0.3">
      <c r="A33" s="1">
        <v>30</v>
      </c>
      <c r="B33" s="1">
        <v>86238</v>
      </c>
      <c r="C33" s="1" t="s">
        <v>130</v>
      </c>
      <c r="D33" s="1" t="s">
        <v>131</v>
      </c>
      <c r="E33" s="1">
        <v>2011</v>
      </c>
      <c r="F33" s="1" t="s">
        <v>44</v>
      </c>
      <c r="G33" s="1" t="s">
        <v>45</v>
      </c>
      <c r="H33" s="2"/>
      <c r="I33" s="2"/>
      <c r="J33" s="2">
        <v>53</v>
      </c>
    </row>
    <row r="34" spans="1:10" x14ac:dyDescent="0.3">
      <c r="A34" s="1">
        <v>31</v>
      </c>
      <c r="B34" s="1">
        <v>83984</v>
      </c>
      <c r="C34" s="1" t="s">
        <v>132</v>
      </c>
      <c r="D34" s="1" t="s">
        <v>51</v>
      </c>
      <c r="E34" s="1">
        <v>2008</v>
      </c>
      <c r="F34" s="1" t="s">
        <v>50</v>
      </c>
      <c r="G34" s="1" t="s">
        <v>133</v>
      </c>
      <c r="H34" s="2"/>
      <c r="I34" s="2"/>
      <c r="J34" s="2">
        <v>53</v>
      </c>
    </row>
    <row r="35" spans="1:10" x14ac:dyDescent="0.3">
      <c r="A35" s="1">
        <v>32</v>
      </c>
      <c r="B35" s="1">
        <v>86303</v>
      </c>
      <c r="C35" s="1" t="s">
        <v>92</v>
      </c>
      <c r="D35" s="1" t="s">
        <v>134</v>
      </c>
      <c r="E35" s="1">
        <v>2009</v>
      </c>
      <c r="F35" s="1" t="s">
        <v>50</v>
      </c>
      <c r="G35" s="1" t="s">
        <v>133</v>
      </c>
      <c r="H35" s="2"/>
      <c r="I35" s="2"/>
      <c r="J35" s="2">
        <v>53</v>
      </c>
    </row>
    <row r="36" spans="1:10" x14ac:dyDescent="0.3">
      <c r="A36" s="1">
        <v>33</v>
      </c>
      <c r="B36" s="1">
        <v>83098</v>
      </c>
      <c r="C36" s="1" t="s">
        <v>135</v>
      </c>
      <c r="D36" s="1" t="s">
        <v>136</v>
      </c>
      <c r="E36" s="1">
        <v>2010</v>
      </c>
      <c r="F36" s="1" t="s">
        <v>30</v>
      </c>
      <c r="G36" s="1" t="s">
        <v>31</v>
      </c>
      <c r="H36" s="2"/>
      <c r="I36" s="2"/>
      <c r="J36" s="2">
        <v>53</v>
      </c>
    </row>
    <row r="37" spans="1:10" x14ac:dyDescent="0.3">
      <c r="A37" s="1">
        <v>34</v>
      </c>
      <c r="B37" s="1">
        <v>83847</v>
      </c>
      <c r="C37" s="1" t="s">
        <v>46</v>
      </c>
      <c r="D37" s="1" t="s">
        <v>47</v>
      </c>
      <c r="E37" s="1">
        <v>2014</v>
      </c>
      <c r="F37" s="1" t="s">
        <v>38</v>
      </c>
      <c r="G37" s="1" t="s">
        <v>39</v>
      </c>
      <c r="H37" s="2"/>
      <c r="I37" s="2"/>
      <c r="J37" s="2">
        <v>64</v>
      </c>
    </row>
    <row r="38" spans="1:10" x14ac:dyDescent="0.3">
      <c r="A38" s="1">
        <v>35</v>
      </c>
      <c r="B38" s="1">
        <v>87671</v>
      </c>
      <c r="C38" s="1" t="s">
        <v>40</v>
      </c>
      <c r="D38" s="1" t="s">
        <v>137</v>
      </c>
      <c r="E38" s="1">
        <v>2012</v>
      </c>
      <c r="F38" s="1" t="s">
        <v>38</v>
      </c>
      <c r="G38" s="1" t="s">
        <v>39</v>
      </c>
      <c r="H38" s="2"/>
      <c r="I38" s="2"/>
      <c r="J38" s="2">
        <v>64</v>
      </c>
    </row>
    <row r="39" spans="1:10" x14ac:dyDescent="0.3">
      <c r="A39" s="1">
        <v>36</v>
      </c>
      <c r="B39" s="1">
        <v>87670</v>
      </c>
      <c r="C39" s="1" t="s">
        <v>40</v>
      </c>
      <c r="D39" s="1" t="s">
        <v>41</v>
      </c>
      <c r="E39" s="1">
        <v>2014</v>
      </c>
      <c r="F39" s="1" t="s">
        <v>38</v>
      </c>
      <c r="G39" s="1" t="s">
        <v>39</v>
      </c>
      <c r="H39" s="2"/>
      <c r="I39" s="2"/>
      <c r="J39" s="2">
        <v>64</v>
      </c>
    </row>
    <row r="40" spans="1:10" x14ac:dyDescent="0.3">
      <c r="A40" s="1">
        <v>37</v>
      </c>
      <c r="B40" s="1">
        <v>79348</v>
      </c>
      <c r="C40" s="1" t="s">
        <v>138</v>
      </c>
      <c r="D40" s="1" t="s">
        <v>139</v>
      </c>
      <c r="E40" s="1">
        <v>2008</v>
      </c>
      <c r="F40" s="1" t="s">
        <v>22</v>
      </c>
      <c r="G40" s="1" t="s">
        <v>140</v>
      </c>
      <c r="H40" s="2"/>
      <c r="I40" s="2"/>
      <c r="J40" s="2">
        <v>64</v>
      </c>
    </row>
    <row r="41" spans="1:10" x14ac:dyDescent="0.3">
      <c r="A41" s="1">
        <v>38</v>
      </c>
      <c r="B41" s="1">
        <v>86301</v>
      </c>
      <c r="C41" s="1" t="s">
        <v>141</v>
      </c>
      <c r="D41" s="1" t="s">
        <v>142</v>
      </c>
      <c r="E41" s="1">
        <v>2012</v>
      </c>
      <c r="F41" s="1" t="s">
        <v>30</v>
      </c>
      <c r="G41" s="1" t="s">
        <v>31</v>
      </c>
      <c r="H41" s="2"/>
      <c r="I41" s="2"/>
      <c r="J41" s="2">
        <v>64</v>
      </c>
    </row>
    <row r="42" spans="1:10" x14ac:dyDescent="0.3">
      <c r="A42" s="1">
        <v>39</v>
      </c>
      <c r="B42" s="43">
        <v>86302</v>
      </c>
      <c r="C42" s="1" t="s">
        <v>168</v>
      </c>
      <c r="D42" s="1" t="s">
        <v>54</v>
      </c>
      <c r="E42" s="1">
        <v>2010</v>
      </c>
      <c r="F42" s="1" t="s">
        <v>50</v>
      </c>
      <c r="G42" s="1" t="s">
        <v>133</v>
      </c>
      <c r="J42" s="2">
        <v>64</v>
      </c>
    </row>
    <row r="43" spans="1:10" x14ac:dyDescent="0.3">
      <c r="A43" s="1">
        <v>40</v>
      </c>
      <c r="B43" s="1">
        <v>83780</v>
      </c>
      <c r="C43" s="1" t="s">
        <v>143</v>
      </c>
      <c r="D43" s="1" t="s">
        <v>144</v>
      </c>
      <c r="E43" s="1">
        <v>2007</v>
      </c>
      <c r="F43" s="1" t="s">
        <v>63</v>
      </c>
      <c r="G43" s="1" t="s">
        <v>145</v>
      </c>
      <c r="H43" s="2"/>
      <c r="I43" s="2"/>
      <c r="J43" s="2" t="s">
        <v>14</v>
      </c>
    </row>
    <row r="44" spans="1:10" x14ac:dyDescent="0.3">
      <c r="A44" s="1">
        <v>41</v>
      </c>
      <c r="B44" s="1">
        <v>89471</v>
      </c>
      <c r="C44" s="1" t="s">
        <v>42</v>
      </c>
      <c r="D44" s="1" t="s">
        <v>146</v>
      </c>
      <c r="E44" s="1">
        <v>2011</v>
      </c>
      <c r="F44" s="1" t="s">
        <v>63</v>
      </c>
      <c r="G44" s="1" t="s">
        <v>145</v>
      </c>
      <c r="H44" s="2"/>
      <c r="I44" s="2"/>
      <c r="J44" s="2" t="s">
        <v>14</v>
      </c>
    </row>
    <row r="45" spans="1:10" x14ac:dyDescent="0.3">
      <c r="A45" s="1">
        <v>42</v>
      </c>
      <c r="B45" s="1">
        <v>87094</v>
      </c>
      <c r="C45" s="1" t="s">
        <v>147</v>
      </c>
      <c r="D45" s="1" t="s">
        <v>97</v>
      </c>
      <c r="E45" s="1">
        <v>2010</v>
      </c>
      <c r="F45" s="1" t="s">
        <v>63</v>
      </c>
      <c r="G45" s="1" t="s">
        <v>145</v>
      </c>
      <c r="H45" s="2"/>
      <c r="I45" s="2"/>
      <c r="J45" s="2" t="s">
        <v>14</v>
      </c>
    </row>
    <row r="46" spans="1:10" x14ac:dyDescent="0.3">
      <c r="A46" s="1">
        <v>43</v>
      </c>
      <c r="B46" s="1">
        <v>90083</v>
      </c>
      <c r="C46" s="1" t="s">
        <v>148</v>
      </c>
      <c r="D46" s="1" t="s">
        <v>119</v>
      </c>
      <c r="E46" s="1">
        <v>2012</v>
      </c>
      <c r="F46" s="1" t="s">
        <v>38</v>
      </c>
      <c r="G46" s="1" t="s">
        <v>39</v>
      </c>
      <c r="H46" s="2"/>
      <c r="I46" s="2"/>
      <c r="J46" s="2" t="s">
        <v>14</v>
      </c>
    </row>
    <row r="47" spans="1:10" x14ac:dyDescent="0.3">
      <c r="A47" s="1">
        <v>44</v>
      </c>
      <c r="B47" s="1">
        <v>85671</v>
      </c>
      <c r="C47" s="1" t="s">
        <v>43</v>
      </c>
      <c r="D47" s="1" t="s">
        <v>24</v>
      </c>
      <c r="E47" s="1">
        <v>2013</v>
      </c>
      <c r="F47" s="1" t="s">
        <v>38</v>
      </c>
      <c r="G47" s="1" t="s">
        <v>39</v>
      </c>
      <c r="H47" s="2"/>
      <c r="I47" s="2"/>
      <c r="J47" s="2" t="s">
        <v>14</v>
      </c>
    </row>
    <row r="48" spans="1:10" x14ac:dyDescent="0.3">
      <c r="A48" s="1">
        <v>45</v>
      </c>
      <c r="B48" s="1">
        <v>87466</v>
      </c>
      <c r="C48" s="1" t="s">
        <v>27</v>
      </c>
      <c r="D48" s="1" t="s">
        <v>28</v>
      </c>
      <c r="E48" s="1">
        <v>2013</v>
      </c>
      <c r="F48" s="1" t="s">
        <v>25</v>
      </c>
      <c r="G48" s="1" t="s">
        <v>26</v>
      </c>
      <c r="H48" s="2"/>
      <c r="I48" s="2"/>
      <c r="J48" s="2" t="s">
        <v>14</v>
      </c>
    </row>
    <row r="49" spans="1:10" x14ac:dyDescent="0.3">
      <c r="A49" s="1">
        <v>46</v>
      </c>
      <c r="B49" s="1">
        <v>87096</v>
      </c>
      <c r="C49" s="1" t="s">
        <v>149</v>
      </c>
      <c r="D49" s="1" t="s">
        <v>51</v>
      </c>
      <c r="E49" s="1">
        <v>2010</v>
      </c>
      <c r="F49" s="1" t="s">
        <v>50</v>
      </c>
      <c r="G49" s="1" t="s">
        <v>133</v>
      </c>
      <c r="H49" s="2"/>
      <c r="I49" s="2"/>
      <c r="J49" s="2" t="s">
        <v>14</v>
      </c>
    </row>
    <row r="50" spans="1:10" x14ac:dyDescent="0.3">
      <c r="A50" s="1">
        <v>47</v>
      </c>
      <c r="B50" s="1">
        <v>88975</v>
      </c>
      <c r="C50" s="1" t="s">
        <v>150</v>
      </c>
      <c r="D50" s="1" t="s">
        <v>151</v>
      </c>
      <c r="E50" s="1">
        <v>2010</v>
      </c>
      <c r="F50" s="1" t="s">
        <v>50</v>
      </c>
      <c r="G50" s="1" t="s">
        <v>133</v>
      </c>
      <c r="H50" s="2"/>
      <c r="I50" s="2"/>
      <c r="J50" s="2" t="s">
        <v>14</v>
      </c>
    </row>
    <row r="51" spans="1:10" x14ac:dyDescent="0.3">
      <c r="A51" s="1">
        <v>48</v>
      </c>
      <c r="B51" s="1">
        <v>82772</v>
      </c>
      <c r="C51" s="1" t="s">
        <v>152</v>
      </c>
      <c r="D51" s="1" t="s">
        <v>151</v>
      </c>
      <c r="E51" s="1">
        <v>2010</v>
      </c>
      <c r="F51" s="1" t="s">
        <v>22</v>
      </c>
      <c r="G51" s="1" t="s">
        <v>140</v>
      </c>
      <c r="H51" s="2"/>
      <c r="I51" s="2"/>
      <c r="J51" s="2" t="s">
        <v>14</v>
      </c>
    </row>
    <row r="52" spans="1:10" x14ac:dyDescent="0.3">
      <c r="A52" s="1">
        <v>49</v>
      </c>
      <c r="B52" s="1">
        <v>90823</v>
      </c>
      <c r="C52" s="1" t="s">
        <v>51</v>
      </c>
      <c r="D52" s="1" t="s">
        <v>139</v>
      </c>
      <c r="E52" s="1">
        <v>2011</v>
      </c>
      <c r="F52" s="1" t="s">
        <v>30</v>
      </c>
      <c r="G52" s="1" t="s">
        <v>153</v>
      </c>
      <c r="H52" s="2"/>
      <c r="I52" s="2"/>
      <c r="J52" s="2" t="s">
        <v>14</v>
      </c>
    </row>
    <row r="53" spans="1:10" x14ac:dyDescent="0.3">
      <c r="A53" s="1">
        <v>50</v>
      </c>
      <c r="B53" s="1">
        <v>78606</v>
      </c>
      <c r="C53" s="1" t="s">
        <v>154</v>
      </c>
      <c r="D53" s="1" t="s">
        <v>104</v>
      </c>
      <c r="E53" s="1">
        <v>2011</v>
      </c>
      <c r="F53" s="1" t="s">
        <v>34</v>
      </c>
      <c r="G53" s="1" t="s">
        <v>88</v>
      </c>
      <c r="H53" s="2"/>
      <c r="I53" s="2"/>
      <c r="J53" s="2" t="s">
        <v>14</v>
      </c>
    </row>
    <row r="54" spans="1:10" x14ac:dyDescent="0.3">
      <c r="A54" s="1">
        <v>51</v>
      </c>
      <c r="B54" s="1">
        <v>80454</v>
      </c>
      <c r="C54" s="1" t="s">
        <v>32</v>
      </c>
      <c r="D54" s="1" t="s">
        <v>33</v>
      </c>
      <c r="E54" s="1">
        <v>2014</v>
      </c>
      <c r="F54" s="1" t="s">
        <v>34</v>
      </c>
      <c r="G54" s="1" t="s">
        <v>35</v>
      </c>
      <c r="H54" s="2"/>
      <c r="I54" s="2"/>
      <c r="J54" s="2" t="s">
        <v>14</v>
      </c>
    </row>
    <row r="55" spans="1:10" x14ac:dyDescent="0.3">
      <c r="A55" s="1"/>
    </row>
    <row r="56" spans="1:10" x14ac:dyDescent="0.3">
      <c r="A56" s="1"/>
    </row>
    <row r="57" spans="1:10" x14ac:dyDescent="0.3">
      <c r="A57" s="1"/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sqref="A1:H3"/>
    </sheetView>
  </sheetViews>
  <sheetFormatPr defaultRowHeight="14.4" x14ac:dyDescent="0.3"/>
  <cols>
    <col min="1" max="1" width="8" bestFit="1" customWidth="1"/>
    <col min="2" max="2" width="7.77734375" bestFit="1" customWidth="1"/>
    <col min="3" max="3" width="11.33203125" bestFit="1" customWidth="1"/>
    <col min="4" max="4" width="8.77734375" bestFit="1" customWidth="1"/>
    <col min="5" max="5" width="11.109375" bestFit="1" customWidth="1"/>
    <col min="6" max="6" width="5.6640625" bestFit="1" customWidth="1"/>
    <col min="7" max="7" width="24.5546875" bestFit="1" customWidth="1"/>
  </cols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200</v>
      </c>
    </row>
    <row r="2" spans="1:8" x14ac:dyDescent="0.3">
      <c r="A2" s="1"/>
      <c r="B2" s="1"/>
      <c r="C2" s="1"/>
      <c r="D2" s="1"/>
      <c r="E2" s="1"/>
      <c r="F2" s="1"/>
      <c r="G2" s="1"/>
      <c r="H2" s="1"/>
    </row>
    <row r="3" spans="1:8" x14ac:dyDescent="0.3">
      <c r="A3" s="3"/>
      <c r="B3" s="3"/>
      <c r="C3" s="3"/>
      <c r="D3" s="3"/>
      <c r="E3" s="3"/>
      <c r="F3" s="3"/>
      <c r="G3" s="3"/>
      <c r="H3" s="4"/>
    </row>
    <row r="4" spans="1:8" x14ac:dyDescent="0.3">
      <c r="A4" s="46">
        <v>1</v>
      </c>
      <c r="B4" s="38">
        <v>70856</v>
      </c>
      <c r="C4" s="38" t="s">
        <v>158</v>
      </c>
      <c r="D4" s="38" t="s">
        <v>155</v>
      </c>
      <c r="E4" s="38">
        <v>2008</v>
      </c>
      <c r="F4" s="38" t="s">
        <v>30</v>
      </c>
      <c r="G4" s="38" t="s">
        <v>31</v>
      </c>
      <c r="H4">
        <v>90</v>
      </c>
    </row>
    <row r="5" spans="1:8" x14ac:dyDescent="0.3">
      <c r="A5" s="46">
        <v>2</v>
      </c>
      <c r="B5" s="1">
        <v>73117</v>
      </c>
      <c r="C5" s="1" t="s">
        <v>70</v>
      </c>
      <c r="D5" s="1" t="s">
        <v>67</v>
      </c>
      <c r="E5" s="1">
        <v>2009</v>
      </c>
      <c r="F5" s="1" t="s">
        <v>34</v>
      </c>
      <c r="G5" s="1" t="s">
        <v>35</v>
      </c>
      <c r="H5">
        <v>60</v>
      </c>
    </row>
    <row r="6" spans="1:8" x14ac:dyDescent="0.3">
      <c r="A6" s="47" t="s">
        <v>201</v>
      </c>
      <c r="B6" s="1">
        <v>83537</v>
      </c>
      <c r="C6" s="1" t="s">
        <v>76</v>
      </c>
      <c r="D6" s="1" t="s">
        <v>77</v>
      </c>
      <c r="E6" s="1">
        <v>2012</v>
      </c>
      <c r="F6" s="1" t="s">
        <v>30</v>
      </c>
      <c r="G6" s="1" t="s">
        <v>31</v>
      </c>
      <c r="H6">
        <v>30</v>
      </c>
    </row>
    <row r="7" spans="1:8" x14ac:dyDescent="0.3">
      <c r="A7" s="47" t="s">
        <v>201</v>
      </c>
      <c r="B7" s="1">
        <v>66723</v>
      </c>
      <c r="C7" s="1" t="s">
        <v>71</v>
      </c>
      <c r="D7" s="1" t="s">
        <v>72</v>
      </c>
      <c r="E7" s="1">
        <v>2009</v>
      </c>
      <c r="F7" s="1" t="s">
        <v>34</v>
      </c>
      <c r="G7" s="1" t="s">
        <v>35</v>
      </c>
      <c r="H7">
        <v>30</v>
      </c>
    </row>
    <row r="8" spans="1:8" x14ac:dyDescent="0.3">
      <c r="A8" s="48" t="s">
        <v>202</v>
      </c>
      <c r="B8" s="1">
        <v>84142</v>
      </c>
      <c r="C8" s="1" t="s">
        <v>79</v>
      </c>
      <c r="D8" s="1" t="s">
        <v>80</v>
      </c>
      <c r="E8" s="1">
        <v>2012</v>
      </c>
      <c r="F8" s="1" t="s">
        <v>30</v>
      </c>
      <c r="G8" s="1" t="s">
        <v>31</v>
      </c>
      <c r="H8">
        <v>15</v>
      </c>
    </row>
    <row r="9" spans="1:8" x14ac:dyDescent="0.3">
      <c r="A9" s="48" t="s">
        <v>202</v>
      </c>
      <c r="B9" s="1">
        <v>74704</v>
      </c>
      <c r="C9" s="1" t="s">
        <v>57</v>
      </c>
      <c r="D9" s="1" t="s">
        <v>73</v>
      </c>
      <c r="E9" s="1">
        <v>2011</v>
      </c>
      <c r="F9" s="1" t="s">
        <v>34</v>
      </c>
      <c r="G9" s="1" t="s">
        <v>35</v>
      </c>
      <c r="H9">
        <v>15</v>
      </c>
    </row>
    <row r="10" spans="1:8" x14ac:dyDescent="0.3">
      <c r="A10" s="48" t="s">
        <v>202</v>
      </c>
      <c r="B10" s="1">
        <v>80231</v>
      </c>
      <c r="C10" s="1" t="s">
        <v>74</v>
      </c>
      <c r="D10" s="1" t="s">
        <v>75</v>
      </c>
      <c r="E10" s="1">
        <v>2010</v>
      </c>
      <c r="F10" s="1" t="s">
        <v>63</v>
      </c>
      <c r="G10" s="1" t="s">
        <v>64</v>
      </c>
      <c r="H10">
        <v>15</v>
      </c>
    </row>
    <row r="11" spans="1:8" x14ac:dyDescent="0.3">
      <c r="A11" s="48" t="s">
        <v>202</v>
      </c>
      <c r="B11" s="1">
        <v>82995</v>
      </c>
      <c r="C11" s="1" t="s">
        <v>57</v>
      </c>
      <c r="D11" s="1" t="s">
        <v>58</v>
      </c>
      <c r="E11" s="1">
        <v>2014</v>
      </c>
      <c r="F11" s="1" t="s">
        <v>34</v>
      </c>
      <c r="G11" s="1" t="s">
        <v>35</v>
      </c>
      <c r="H11">
        <v>15</v>
      </c>
    </row>
    <row r="12" spans="1:8" x14ac:dyDescent="0.3">
      <c r="A12" s="46">
        <v>9</v>
      </c>
      <c r="B12" s="1">
        <v>74162</v>
      </c>
      <c r="C12" s="1" t="s">
        <v>84</v>
      </c>
      <c r="D12" s="1" t="s">
        <v>85</v>
      </c>
      <c r="E12" s="1">
        <v>2010</v>
      </c>
      <c r="F12" s="1" t="s">
        <v>30</v>
      </c>
      <c r="G12" s="1" t="s">
        <v>31</v>
      </c>
      <c r="H12">
        <v>6</v>
      </c>
    </row>
    <row r="13" spans="1:8" x14ac:dyDescent="0.3">
      <c r="A13" s="46">
        <v>10</v>
      </c>
      <c r="B13" s="1">
        <v>78607</v>
      </c>
      <c r="C13" s="1" t="s">
        <v>86</v>
      </c>
      <c r="D13" s="1" t="s">
        <v>87</v>
      </c>
      <c r="E13" s="1">
        <v>2010</v>
      </c>
      <c r="F13" s="1" t="s">
        <v>34</v>
      </c>
      <c r="G13" s="1" t="s">
        <v>88</v>
      </c>
      <c r="H13">
        <v>4</v>
      </c>
    </row>
    <row r="14" spans="1:8" x14ac:dyDescent="0.3">
      <c r="A14" s="48" t="s">
        <v>203</v>
      </c>
      <c r="B14" s="1">
        <v>72219</v>
      </c>
      <c r="C14" s="1" t="s">
        <v>78</v>
      </c>
      <c r="D14" s="1" t="s">
        <v>61</v>
      </c>
      <c r="E14" s="1">
        <v>2009</v>
      </c>
      <c r="F14" s="1" t="s">
        <v>25</v>
      </c>
      <c r="G14" s="1" t="s">
        <v>26</v>
      </c>
      <c r="H14">
        <v>2</v>
      </c>
    </row>
    <row r="15" spans="1:8" x14ac:dyDescent="0.3">
      <c r="A15" s="48" t="s">
        <v>203</v>
      </c>
      <c r="B15" s="38">
        <v>84147</v>
      </c>
      <c r="C15" s="38" t="s">
        <v>156</v>
      </c>
      <c r="D15" s="38" t="s">
        <v>157</v>
      </c>
      <c r="E15" s="38">
        <v>2012</v>
      </c>
      <c r="F15" s="38" t="s">
        <v>30</v>
      </c>
      <c r="G15" s="38" t="s">
        <v>55</v>
      </c>
      <c r="H15">
        <v>1</v>
      </c>
    </row>
    <row r="16" spans="1:8" x14ac:dyDescent="0.3">
      <c r="A16" s="48" t="s">
        <v>204</v>
      </c>
      <c r="B16" s="1">
        <v>83846</v>
      </c>
      <c r="C16" s="1" t="s">
        <v>81</v>
      </c>
      <c r="D16" s="1" t="s">
        <v>82</v>
      </c>
      <c r="E16" s="1">
        <v>2011</v>
      </c>
      <c r="F16" s="1" t="s">
        <v>38</v>
      </c>
      <c r="G16" s="1" t="s">
        <v>39</v>
      </c>
      <c r="H16">
        <v>0</v>
      </c>
    </row>
    <row r="17" spans="1:8" x14ac:dyDescent="0.3">
      <c r="A17" s="48" t="s">
        <v>204</v>
      </c>
      <c r="B17" s="1">
        <v>81487</v>
      </c>
      <c r="C17" s="1" t="s">
        <v>59</v>
      </c>
      <c r="D17" s="1" t="s">
        <v>60</v>
      </c>
      <c r="E17" s="1">
        <v>2014</v>
      </c>
      <c r="F17" s="1" t="s">
        <v>34</v>
      </c>
      <c r="G17" s="1" t="s">
        <v>35</v>
      </c>
      <c r="H17">
        <v>0</v>
      </c>
    </row>
    <row r="18" spans="1:8" x14ac:dyDescent="0.3">
      <c r="A18" s="48" t="s">
        <v>204</v>
      </c>
      <c r="B18" s="1">
        <v>87467</v>
      </c>
      <c r="C18" s="1" t="s">
        <v>83</v>
      </c>
      <c r="D18" s="1" t="s">
        <v>66</v>
      </c>
      <c r="E18" s="1">
        <v>2012</v>
      </c>
      <c r="F18" s="1" t="s">
        <v>25</v>
      </c>
      <c r="G18" s="1" t="s">
        <v>26</v>
      </c>
      <c r="H18">
        <v>1</v>
      </c>
    </row>
    <row r="19" spans="1:8" x14ac:dyDescent="0.3">
      <c r="A19" s="48" t="s">
        <v>204</v>
      </c>
      <c r="B19" s="1">
        <v>81777</v>
      </c>
      <c r="C19" s="1" t="s">
        <v>62</v>
      </c>
      <c r="D19" s="1" t="s">
        <v>65</v>
      </c>
      <c r="E19" s="1">
        <v>2011</v>
      </c>
      <c r="F19" s="1" t="s">
        <v>63</v>
      </c>
      <c r="G19" s="1" t="s">
        <v>64</v>
      </c>
      <c r="H19">
        <v>0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39"/>
  <sheetViews>
    <sheetView topLeftCell="B70" zoomScale="85" zoomScaleNormal="85" workbookViewId="0">
      <selection activeCell="A70" sqref="A1:A1048576"/>
    </sheetView>
  </sheetViews>
  <sheetFormatPr defaultRowHeight="14.4" x14ac:dyDescent="0.3"/>
  <cols>
    <col min="1" max="1" width="6" hidden="1" customWidth="1"/>
    <col min="2" max="2" width="3.44140625" customWidth="1"/>
    <col min="3" max="3" width="11.44140625" customWidth="1"/>
    <col min="4" max="4" width="13.33203125" customWidth="1"/>
    <col min="5" max="5" width="4.33203125" style="24" customWidth="1"/>
    <col min="6" max="6" width="1.6640625" style="24" customWidth="1"/>
    <col min="7" max="8" width="4.33203125" style="24" customWidth="1"/>
    <col min="9" max="9" width="1.6640625" style="24" customWidth="1"/>
    <col min="10" max="11" width="4.33203125" style="24" customWidth="1"/>
    <col min="12" max="12" width="1.6640625" style="24" customWidth="1"/>
    <col min="13" max="14" width="4.33203125" style="24" customWidth="1"/>
    <col min="15" max="15" width="1.6640625" style="24" customWidth="1"/>
    <col min="16" max="17" width="4.33203125" style="24" customWidth="1"/>
    <col min="18" max="18" width="1.6640625" style="24" customWidth="1"/>
    <col min="19" max="20" width="4.33203125" style="24" customWidth="1"/>
    <col min="21" max="21" width="1.6640625" style="24" customWidth="1"/>
    <col min="22" max="22" width="4.33203125" style="24" customWidth="1"/>
    <col min="23" max="23" width="4.33203125" style="25" customWidth="1"/>
    <col min="24" max="24" width="1.6640625" style="24" customWidth="1"/>
    <col min="25" max="26" width="4.33203125" style="26" customWidth="1"/>
    <col min="27" max="27" width="1.6640625" style="26" customWidth="1"/>
    <col min="28" max="28" width="4.33203125" style="24" customWidth="1"/>
    <col min="29" max="29" width="6.5546875" customWidth="1"/>
    <col min="30" max="30" width="2.33203125" bestFit="1" customWidth="1"/>
    <col min="31" max="31" width="17.33203125" bestFit="1" customWidth="1"/>
    <col min="32" max="32" width="2.44140625" bestFit="1" customWidth="1"/>
    <col min="33" max="33" width="17.33203125" bestFit="1" customWidth="1"/>
    <col min="34" max="38" width="5.109375" bestFit="1" customWidth="1"/>
    <col min="39" max="41" width="4.33203125" customWidth="1"/>
    <col min="42" max="42" width="8.44140625" hidden="1" customWidth="1"/>
  </cols>
  <sheetData>
    <row r="1" spans="1:44" x14ac:dyDescent="0.3">
      <c r="AD1" s="9"/>
      <c r="AE1" s="22"/>
      <c r="AF1" s="9"/>
      <c r="AG1" s="22"/>
      <c r="AH1" s="10"/>
      <c r="AI1" s="10"/>
      <c r="AJ1" s="10"/>
      <c r="AK1" s="10"/>
      <c r="AL1" s="10"/>
      <c r="AM1" s="13"/>
      <c r="AN1" s="13"/>
      <c r="AO1" s="9"/>
      <c r="AP1" s="14"/>
    </row>
    <row r="2" spans="1:44" ht="15" thickBot="1" x14ac:dyDescent="0.35"/>
    <row r="3" spans="1:44" ht="15" thickBot="1" x14ac:dyDescent="0.35">
      <c r="B3" s="101" t="s">
        <v>10</v>
      </c>
      <c r="C3" s="50"/>
      <c r="D3" s="32">
        <v>1</v>
      </c>
      <c r="E3" s="101">
        <v>1</v>
      </c>
      <c r="F3" s="50"/>
      <c r="G3" s="50"/>
      <c r="H3" s="49">
        <v>2</v>
      </c>
      <c r="I3" s="50"/>
      <c r="J3" s="60"/>
      <c r="K3" s="50">
        <v>3</v>
      </c>
      <c r="L3" s="50"/>
      <c r="M3" s="50"/>
      <c r="N3" s="49">
        <v>4</v>
      </c>
      <c r="O3" s="50"/>
      <c r="P3" s="50"/>
      <c r="Q3" s="101" t="s">
        <v>11</v>
      </c>
      <c r="R3" s="50"/>
      <c r="S3" s="50"/>
      <c r="T3" s="49" t="s">
        <v>12</v>
      </c>
      <c r="U3" s="50"/>
      <c r="V3" s="60"/>
      <c r="W3" s="49" t="s">
        <v>13</v>
      </c>
      <c r="X3" s="50"/>
      <c r="Y3" s="51"/>
      <c r="Z3"/>
      <c r="AA3"/>
      <c r="AB3"/>
      <c r="AM3" s="5"/>
      <c r="AN3" s="5"/>
      <c r="AO3" s="5"/>
    </row>
    <row r="4" spans="1:44" ht="14.4" customHeight="1" x14ac:dyDescent="0.3">
      <c r="A4" s="117">
        <v>1</v>
      </c>
      <c r="B4" s="97">
        <v>1</v>
      </c>
      <c r="C4" s="99" t="str">
        <f>IF(ISBLANK(A4),"",VLOOKUP(A4,'chlapci presence'!$A$2:$J$100,3)&amp;" "&amp;VLOOKUP(A4,'chlapci presence'!$A$2:$J$100,4))</f>
        <v>Jirout Vojtěch</v>
      </c>
      <c r="D4" s="100"/>
      <c r="E4" s="113" t="s">
        <v>56</v>
      </c>
      <c r="F4" s="114"/>
      <c r="G4" s="115"/>
      <c r="H4" s="6">
        <f>AM8</f>
        <v>3</v>
      </c>
      <c r="I4" s="7" t="s">
        <v>14</v>
      </c>
      <c r="J4" s="8">
        <f>AN8</f>
        <v>0</v>
      </c>
      <c r="K4" s="7">
        <f>AN10</f>
        <v>3</v>
      </c>
      <c r="L4" s="7" t="s">
        <v>14</v>
      </c>
      <c r="M4" s="7">
        <f>AM10</f>
        <v>0</v>
      </c>
      <c r="N4" s="6">
        <f>AM5</f>
        <v>3</v>
      </c>
      <c r="O4" s="7" t="s">
        <v>14</v>
      </c>
      <c r="P4" s="7">
        <f>AN5</f>
        <v>0</v>
      </c>
      <c r="Q4" s="80">
        <f>IF(H4="",0,IF(H4=3,2,1))+IF(K4="",0,IF(K4=3,2,1))+IF(N4="",0,IF(N4=3,2,1))</f>
        <v>6</v>
      </c>
      <c r="R4" s="94"/>
      <c r="S4" s="94"/>
      <c r="T4" s="96">
        <f>IF(H4="",0,H4)+IF(K4="",0,K4)+IF(N4="",0,N4)</f>
        <v>9</v>
      </c>
      <c r="U4" s="72" t="s">
        <v>14</v>
      </c>
      <c r="V4" s="87">
        <f>IF(J4="",0,J4)+IF(M4="",0,M4)+IF(P4="",0,P4)</f>
        <v>0</v>
      </c>
      <c r="W4" s="52" t="s">
        <v>183</v>
      </c>
      <c r="X4" s="52"/>
      <c r="Y4" s="53"/>
      <c r="AE4" s="9"/>
      <c r="AF4" s="10"/>
      <c r="AG4" s="10"/>
      <c r="AH4" s="10" t="s">
        <v>15</v>
      </c>
      <c r="AI4" s="10" t="s">
        <v>16</v>
      </c>
      <c r="AJ4" s="11" t="s">
        <v>17</v>
      </c>
      <c r="AK4" s="10" t="s">
        <v>18</v>
      </c>
      <c r="AL4" s="10" t="s">
        <v>19</v>
      </c>
      <c r="AM4" s="88" t="s">
        <v>20</v>
      </c>
      <c r="AN4" s="88"/>
      <c r="AO4" s="9"/>
      <c r="AP4" s="9" t="s">
        <v>21</v>
      </c>
      <c r="AQ4" s="9"/>
      <c r="AR4" s="9"/>
    </row>
    <row r="5" spans="1:44" ht="14.4" customHeight="1" x14ac:dyDescent="0.3">
      <c r="A5" s="117"/>
      <c r="B5" s="98"/>
      <c r="C5" s="96" t="str">
        <f>IF(ISBLANK(A4),"",VLOOKUP(A4,'chlapci presence'!$A$2:$J$100,7))</f>
        <v>Heřmanův Městec</v>
      </c>
      <c r="D5" s="111"/>
      <c r="E5" s="116"/>
      <c r="F5" s="85"/>
      <c r="G5" s="86"/>
      <c r="H5" s="89" t="str">
        <f>"("&amp;AH8&amp;","&amp;AI8&amp;","&amp;AJ8&amp;","&amp;AK8&amp;","&amp;AL8&amp;")"</f>
        <v>(2,3,4,,)</v>
      </c>
      <c r="I5" s="90"/>
      <c r="J5" s="91"/>
      <c r="K5" s="90"/>
      <c r="L5" s="90"/>
      <c r="M5" s="90"/>
      <c r="N5" s="92" t="str">
        <f>"("&amp;AH5&amp;","&amp;AI5&amp;","&amp;AJ5&amp;","&amp;AK5&amp;","&amp;AL5&amp;")"</f>
        <v>(2,2,4,,)</v>
      </c>
      <c r="O5" s="93"/>
      <c r="P5" s="93"/>
      <c r="Q5" s="74"/>
      <c r="R5" s="75"/>
      <c r="S5" s="75"/>
      <c r="T5" s="70"/>
      <c r="U5" s="95"/>
      <c r="V5" s="61"/>
      <c r="W5" s="54"/>
      <c r="X5" s="54"/>
      <c r="Y5" s="55"/>
      <c r="AD5" s="9">
        <v>1</v>
      </c>
      <c r="AE5" s="9" t="str">
        <f>C4</f>
        <v>Jirout Vojtěch</v>
      </c>
      <c r="AF5" s="12">
        <v>4</v>
      </c>
      <c r="AG5" s="9" t="str">
        <f>C10</f>
        <v>Marek Matěj</v>
      </c>
      <c r="AH5" s="10" t="s">
        <v>166</v>
      </c>
      <c r="AI5" s="10" t="s">
        <v>166</v>
      </c>
      <c r="AJ5" s="10" t="s">
        <v>165</v>
      </c>
      <c r="AK5" s="10"/>
      <c r="AL5" s="10"/>
      <c r="AM5" s="13">
        <f t="shared" ref="AM5:AM10" si="0">IF(ISBLANK(AH5),"",IF(CODE(AH5)=45,0,1)+IF(ISBLANK(AI5),0,IF(CODE(AI5)=45,0,1))+IF(ISBLANK(AJ5),0,IF(CODE(AJ5)=45,0,1))+IF(ISBLANK(AK5),0,IF(CODE(AK5)=45,0,1))+IF(ISBLANK(AL5),0,IF(CODE(AL5)=45,0,1)))</f>
        <v>3</v>
      </c>
      <c r="AN5" s="13">
        <f t="shared" ref="AN5:AN10" si="1">IF(ISBLANK(AH5),"",IF(CODE(AH5)=45,1,0)+IF(ISBLANK(AI5),0,IF(CODE(AI5)=45,1,0))+IF(ISBLANK(AJ5),0,IF(CODE(AJ5)=45,1,0))+IF(ISBLANK(AK5),0,IF(CODE(AK5)=45,1,0))+IF(ISBLANK(AL5),0,IF(CODE(AL5)=45,1,0)))</f>
        <v>0</v>
      </c>
      <c r="AO5" s="9"/>
      <c r="AP5" s="14" t="str">
        <f t="shared" ref="AP5:AP10" si="2">IF(ISBLANK(AH5),"",IF(OR(AM5=3,AN5=3),IF(AND(ISBLANK(AK5),ISBLANK(AL5),OR(AM5=3,AN5=3)),"OK",IF(ABS(IF(CODE(AH5)=45,-1,1)+IF(CODE(AI5)=45,-1,1)+IF(CODE(AJ5)=45,-1,1))=1,IF(AND(ISBLANK(AL5),OR(AM5=3,AN5=3)),"OK",IF(IF(CODE(AH5)=45,-1,1)+IF(CODE(AI5)=45,-1,1)+IF(CODE(AJ5)=45,-1,1)+IF(CODE(AK5)=45,-1,1)=0,"OK","CHYBA")),"CHYBA")),IF(AND(AM5&lt;3,AN5&lt;3),"NEKOMPLETNÍ","CHYBA")))</f>
        <v>OK</v>
      </c>
      <c r="AQ5" s="9"/>
      <c r="AR5" s="9"/>
    </row>
    <row r="6" spans="1:44" ht="14.4" customHeight="1" x14ac:dyDescent="0.3">
      <c r="A6" s="78">
        <v>29</v>
      </c>
      <c r="B6" s="79">
        <v>2</v>
      </c>
      <c r="C6" s="109" t="str">
        <f>IF(ISBLANK(A6),"",VLOOKUP(A6,'chlapci presence'!$A$2:$J$100,3)&amp;" "&amp;VLOOKUP(A6,'chlapci presence'!$A$2:$J$100,4))</f>
        <v>Koubek Šimon</v>
      </c>
      <c r="D6" s="110"/>
      <c r="E6" s="15">
        <f>J4</f>
        <v>0</v>
      </c>
      <c r="F6" s="16" t="s">
        <v>14</v>
      </c>
      <c r="G6" s="16">
        <f>H4</f>
        <v>3</v>
      </c>
      <c r="H6" s="81" t="s">
        <v>56</v>
      </c>
      <c r="I6" s="82"/>
      <c r="J6" s="83"/>
      <c r="K6" s="16">
        <f>AM6</f>
        <v>0</v>
      </c>
      <c r="L6" s="16" t="s">
        <v>14</v>
      </c>
      <c r="M6" s="16">
        <f>AN6</f>
        <v>3</v>
      </c>
      <c r="N6" s="17">
        <f>AM9</f>
        <v>3</v>
      </c>
      <c r="O6" s="16" t="s">
        <v>14</v>
      </c>
      <c r="P6" s="16">
        <f>AN9</f>
        <v>0</v>
      </c>
      <c r="Q6" s="74">
        <f>IF(E6="",0,IF(E6=3,2,1))+IF(K6="",0,IF(K6=3,2,1))+IF(N6="",0,IF(N6=3,2,1))</f>
        <v>4</v>
      </c>
      <c r="R6" s="75"/>
      <c r="S6" s="75"/>
      <c r="T6" s="70">
        <f>IF(E6="",0,E6)+IF(K6="",0,K6)+IF(N6="",0,N6)</f>
        <v>3</v>
      </c>
      <c r="U6" s="72" t="s">
        <v>14</v>
      </c>
      <c r="V6" s="61">
        <f>IF(G6="",0,G6)+IF(M6="",0,M6)+IF(P6="",0,P6)</f>
        <v>6</v>
      </c>
      <c r="W6" s="54" t="s">
        <v>185</v>
      </c>
      <c r="X6" s="54"/>
      <c r="Y6" s="55"/>
      <c r="AD6" s="9">
        <v>2</v>
      </c>
      <c r="AE6" s="9" t="str">
        <f>C6</f>
        <v>Koubek Šimon</v>
      </c>
      <c r="AF6" s="9">
        <v>3</v>
      </c>
      <c r="AG6" s="9" t="str">
        <f>C8</f>
        <v>Dostál Jan</v>
      </c>
      <c r="AH6" s="10" t="s">
        <v>163</v>
      </c>
      <c r="AI6" s="10" t="s">
        <v>173</v>
      </c>
      <c r="AJ6" s="10" t="s">
        <v>170</v>
      </c>
      <c r="AK6" s="10"/>
      <c r="AL6" s="10"/>
      <c r="AM6" s="13">
        <f t="shared" si="0"/>
        <v>0</v>
      </c>
      <c r="AN6" s="13">
        <f t="shared" si="1"/>
        <v>3</v>
      </c>
      <c r="AO6" s="9"/>
      <c r="AP6" s="14" t="str">
        <f t="shared" si="2"/>
        <v>OK</v>
      </c>
      <c r="AQ6" s="9"/>
      <c r="AR6" s="9"/>
    </row>
    <row r="7" spans="1:44" ht="14.4" customHeight="1" x14ac:dyDescent="0.3">
      <c r="A7" s="78"/>
      <c r="B7" s="80"/>
      <c r="C7" s="96" t="str">
        <f>IF(ISBLANK(A6),"",VLOOKUP(A6,'chlapci presence'!$A$2:$J$100,7))</f>
        <v>KST Holice</v>
      </c>
      <c r="D7" s="111"/>
      <c r="E7" s="67"/>
      <c r="F7" s="68"/>
      <c r="G7" s="68"/>
      <c r="H7" s="84"/>
      <c r="I7" s="85"/>
      <c r="J7" s="86"/>
      <c r="K7" s="68" t="str">
        <f>"("&amp;AH6&amp;","&amp;AI6&amp;","&amp;AJ6&amp;","&amp;AK6&amp;","&amp;AL6&amp;")"</f>
        <v>(-7,-4,-9,,)</v>
      </c>
      <c r="L7" s="68"/>
      <c r="M7" s="68"/>
      <c r="N7" s="69" t="str">
        <f>"("&amp;AH9&amp;","&amp;AI9&amp;","&amp;AJ9&amp;","&amp;AK9&amp;","&amp;AL9&amp;")"</f>
        <v>(4,7,9,,)</v>
      </c>
      <c r="O7" s="68"/>
      <c r="P7" s="68"/>
      <c r="Q7" s="74"/>
      <c r="R7" s="75"/>
      <c r="S7" s="75"/>
      <c r="T7" s="70"/>
      <c r="U7" s="95"/>
      <c r="V7" s="61"/>
      <c r="W7" s="54"/>
      <c r="X7" s="54"/>
      <c r="Y7" s="55"/>
      <c r="AD7" s="9">
        <v>4</v>
      </c>
      <c r="AE7" s="9" t="str">
        <f>C10</f>
        <v>Marek Matěj</v>
      </c>
      <c r="AF7" s="9">
        <v>3</v>
      </c>
      <c r="AG7" s="9" t="str">
        <f>C8</f>
        <v>Dostál Jan</v>
      </c>
      <c r="AH7" s="10" t="s">
        <v>178</v>
      </c>
      <c r="AI7" s="10" t="s">
        <v>177</v>
      </c>
      <c r="AJ7" s="10" t="s">
        <v>171</v>
      </c>
      <c r="AK7" s="10"/>
      <c r="AL7" s="10"/>
      <c r="AM7" s="13">
        <f t="shared" si="0"/>
        <v>0</v>
      </c>
      <c r="AN7" s="13">
        <f t="shared" si="1"/>
        <v>3</v>
      </c>
      <c r="AO7" s="9"/>
      <c r="AP7" s="14" t="str">
        <f t="shared" si="2"/>
        <v>OK</v>
      </c>
      <c r="AQ7" s="9"/>
      <c r="AR7" s="9"/>
    </row>
    <row r="8" spans="1:44" ht="14.4" customHeight="1" x14ac:dyDescent="0.3">
      <c r="A8" s="78">
        <v>21</v>
      </c>
      <c r="B8" s="79">
        <v>3</v>
      </c>
      <c r="C8" s="109" t="str">
        <f>IF(ISBLANK(A8),"",VLOOKUP(A8,'chlapci presence'!$A$2:$J$100,3)&amp;" "&amp;VLOOKUP(A8,'chlapci presence'!$A$2:$J$100,4))</f>
        <v>Dostál Jan</v>
      </c>
      <c r="D8" s="110"/>
      <c r="E8" s="15">
        <f>M4</f>
        <v>0</v>
      </c>
      <c r="F8" s="16" t="s">
        <v>14</v>
      </c>
      <c r="G8" s="16">
        <f>K4</f>
        <v>3</v>
      </c>
      <c r="H8" s="17">
        <f>M6</f>
        <v>3</v>
      </c>
      <c r="I8" s="16" t="s">
        <v>14</v>
      </c>
      <c r="J8" s="20">
        <f>K6</f>
        <v>0</v>
      </c>
      <c r="K8" s="81" t="s">
        <v>56</v>
      </c>
      <c r="L8" s="82"/>
      <c r="M8" s="83"/>
      <c r="N8" s="17">
        <f>AN7</f>
        <v>3</v>
      </c>
      <c r="O8" s="16" t="s">
        <v>14</v>
      </c>
      <c r="P8" s="16">
        <f>AM7</f>
        <v>0</v>
      </c>
      <c r="Q8" s="74">
        <f>IF(E8="",0,IF(E8=3,2,1))+IF(H8="",0,IF(H8=3,2,1))+IF(N8="",0,IF(N8=3,2,1))</f>
        <v>5</v>
      </c>
      <c r="R8" s="75"/>
      <c r="S8" s="75"/>
      <c r="T8" s="70">
        <f>IF(E8="",0,E8)+IF(H8="",0,H8)+IF(N8="",0,N8)</f>
        <v>6</v>
      </c>
      <c r="U8" s="72" t="s">
        <v>14</v>
      </c>
      <c r="V8" s="61">
        <f>IF(G8="",0,G8)+IF(J8="",0,J8)+IF(P8="",0,P8)</f>
        <v>3</v>
      </c>
      <c r="W8" s="54" t="s">
        <v>184</v>
      </c>
      <c r="X8" s="54"/>
      <c r="Y8" s="55"/>
      <c r="AD8" s="9">
        <v>1</v>
      </c>
      <c r="AE8" s="9" t="str">
        <f>C4</f>
        <v>Jirout Vojtěch</v>
      </c>
      <c r="AF8" s="9">
        <v>2</v>
      </c>
      <c r="AG8" s="9" t="str">
        <f>C6</f>
        <v>Koubek Šimon</v>
      </c>
      <c r="AH8" s="10" t="s">
        <v>166</v>
      </c>
      <c r="AI8" s="10" t="s">
        <v>162</v>
      </c>
      <c r="AJ8" s="10" t="s">
        <v>165</v>
      </c>
      <c r="AK8" s="10"/>
      <c r="AL8" s="10"/>
      <c r="AM8" s="13">
        <f t="shared" si="0"/>
        <v>3</v>
      </c>
      <c r="AN8" s="13">
        <f t="shared" si="1"/>
        <v>0</v>
      </c>
      <c r="AO8" s="9"/>
      <c r="AP8" s="14" t="str">
        <f t="shared" si="2"/>
        <v>OK</v>
      </c>
      <c r="AQ8" s="9"/>
      <c r="AR8" s="9"/>
    </row>
    <row r="9" spans="1:44" ht="14.4" customHeight="1" x14ac:dyDescent="0.3">
      <c r="A9" s="78"/>
      <c r="B9" s="80"/>
      <c r="C9" s="96" t="str">
        <f>IF(ISBLANK(A8),"",VLOOKUP(A8,'chlapci presence'!$A$2:$J$100,7))</f>
        <v>TJ Tatran Hostinné</v>
      </c>
      <c r="D9" s="111"/>
      <c r="E9" s="67" t="str">
        <f>"("&amp;AH10&amp;","&amp;AI10&amp;","&amp;AJ10&amp;","&amp;AK10&amp;","&amp;AL10&amp;")"</f>
        <v>(-7,-2,-4,,)</v>
      </c>
      <c r="F9" s="68"/>
      <c r="G9" s="68"/>
      <c r="H9" s="69"/>
      <c r="I9" s="68"/>
      <c r="J9" s="112"/>
      <c r="K9" s="84"/>
      <c r="L9" s="85"/>
      <c r="M9" s="86"/>
      <c r="N9" s="69"/>
      <c r="O9" s="68"/>
      <c r="P9" s="68"/>
      <c r="Q9" s="74"/>
      <c r="R9" s="75"/>
      <c r="S9" s="75"/>
      <c r="T9" s="70"/>
      <c r="U9" s="95"/>
      <c r="V9" s="61"/>
      <c r="W9" s="54"/>
      <c r="X9" s="54"/>
      <c r="Y9" s="55"/>
      <c r="AD9" s="9">
        <v>2</v>
      </c>
      <c r="AE9" s="9" t="str">
        <f>C6</f>
        <v>Koubek Šimon</v>
      </c>
      <c r="AF9" s="9">
        <v>4</v>
      </c>
      <c r="AG9" s="9" t="str">
        <f>C10</f>
        <v>Marek Matěj</v>
      </c>
      <c r="AH9" s="10" t="s">
        <v>165</v>
      </c>
      <c r="AI9" s="10" t="s">
        <v>161</v>
      </c>
      <c r="AJ9" s="10" t="s">
        <v>172</v>
      </c>
      <c r="AK9" s="10"/>
      <c r="AL9" s="10"/>
      <c r="AM9" s="13">
        <f t="shared" si="0"/>
        <v>3</v>
      </c>
      <c r="AN9" s="13">
        <f t="shared" si="1"/>
        <v>0</v>
      </c>
      <c r="AO9" s="9"/>
      <c r="AP9" s="14" t="str">
        <f t="shared" si="2"/>
        <v>OK</v>
      </c>
      <c r="AQ9" s="9"/>
      <c r="AR9" s="9"/>
    </row>
    <row r="10" spans="1:44" ht="14.4" customHeight="1" x14ac:dyDescent="0.3">
      <c r="A10" s="78">
        <v>49</v>
      </c>
      <c r="B10" s="98">
        <v>4</v>
      </c>
      <c r="C10" s="109" t="str">
        <f>IF(ISBLANK(A10),"",VLOOKUP(A10,'chlapci presence'!$A$2:$J$100,3)&amp;" "&amp;VLOOKUP(A10,'chlapci presence'!$A$2:$J$100,4))</f>
        <v>Marek Matěj</v>
      </c>
      <c r="D10" s="110"/>
      <c r="E10" s="23">
        <f>P4</f>
        <v>0</v>
      </c>
      <c r="F10" s="7" t="s">
        <v>14</v>
      </c>
      <c r="G10" s="7">
        <f>N4</f>
        <v>3</v>
      </c>
      <c r="H10" s="6">
        <f>P6</f>
        <v>0</v>
      </c>
      <c r="I10" s="7" t="s">
        <v>14</v>
      </c>
      <c r="J10" s="8">
        <f>N6</f>
        <v>3</v>
      </c>
      <c r="K10" s="7">
        <f>P8</f>
        <v>0</v>
      </c>
      <c r="L10" s="7" t="s">
        <v>14</v>
      </c>
      <c r="M10" s="7">
        <f>N8</f>
        <v>3</v>
      </c>
      <c r="N10" s="81" t="s">
        <v>56</v>
      </c>
      <c r="O10" s="82"/>
      <c r="P10" s="104"/>
      <c r="Q10" s="74">
        <f>IF(E10="",0,IF(E10=3,2,1))+IF(H10="",0,IF(H10=3,2,1))+IF(K10="",0,IF(K10=3,2,1))</f>
        <v>3</v>
      </c>
      <c r="R10" s="75"/>
      <c r="S10" s="75"/>
      <c r="T10" s="70">
        <f>IF(E10="",0,E10)+IF(H10="",0,H10)+IF(K10="",0,K10)</f>
        <v>0</v>
      </c>
      <c r="U10" s="72" t="s">
        <v>14</v>
      </c>
      <c r="V10" s="61">
        <f>IF(G10="",0,G10)+IF(J10="",0,J10)+IF(M10="",0,M10)</f>
        <v>9</v>
      </c>
      <c r="W10" s="56" t="s">
        <v>186</v>
      </c>
      <c r="X10" s="56"/>
      <c r="Y10" s="57"/>
      <c r="AD10" s="9">
        <v>3</v>
      </c>
      <c r="AE10" s="9" t="str">
        <f>C8</f>
        <v>Dostál Jan</v>
      </c>
      <c r="AF10" s="9">
        <v>1</v>
      </c>
      <c r="AG10" s="9" t="str">
        <f>C4</f>
        <v>Jirout Vojtěch</v>
      </c>
      <c r="AH10" s="10" t="s">
        <v>163</v>
      </c>
      <c r="AI10" s="10" t="s">
        <v>171</v>
      </c>
      <c r="AJ10" s="10" t="s">
        <v>173</v>
      </c>
      <c r="AK10" s="10"/>
      <c r="AL10" s="10"/>
      <c r="AM10" s="13">
        <f t="shared" si="0"/>
        <v>0</v>
      </c>
      <c r="AN10" s="13">
        <f t="shared" si="1"/>
        <v>3</v>
      </c>
      <c r="AO10" s="9"/>
      <c r="AP10" s="14" t="str">
        <f t="shared" si="2"/>
        <v>OK</v>
      </c>
      <c r="AQ10" s="9"/>
      <c r="AR10" s="9"/>
    </row>
    <row r="11" spans="1:44" ht="15" customHeight="1" thickBot="1" x14ac:dyDescent="0.35">
      <c r="A11" s="78"/>
      <c r="B11" s="108"/>
      <c r="C11" s="102" t="str">
        <f>IF(ISBLANK(A10),"",VLOOKUP(A10,'chlapci presence'!$A$2:$J$100,7))</f>
        <v>Integra Hradec Králové</v>
      </c>
      <c r="D11" s="103"/>
      <c r="E11" s="63"/>
      <c r="F11" s="64"/>
      <c r="G11" s="64"/>
      <c r="H11" s="65"/>
      <c r="I11" s="64"/>
      <c r="J11" s="66"/>
      <c r="K11" s="64" t="str">
        <f>"("&amp;AH7&amp;","&amp;AI7&amp;","&amp;AJ7&amp;","&amp;AK7&amp;","&amp;AL7&amp;")"</f>
        <v>(-6,-5,-2,,)</v>
      </c>
      <c r="L11" s="64"/>
      <c r="M11" s="64"/>
      <c r="N11" s="105"/>
      <c r="O11" s="106"/>
      <c r="P11" s="107"/>
      <c r="Q11" s="76"/>
      <c r="R11" s="77"/>
      <c r="S11" s="77"/>
      <c r="T11" s="71"/>
      <c r="U11" s="73"/>
      <c r="V11" s="62"/>
      <c r="W11" s="58"/>
      <c r="X11" s="58"/>
      <c r="Y11" s="59"/>
      <c r="Z11"/>
      <c r="AA11"/>
      <c r="AB11"/>
    </row>
    <row r="13" spans="1:44" ht="15" thickBot="1" x14ac:dyDescent="0.35"/>
    <row r="14" spans="1:44" s="38" customFormat="1" ht="15" thickBot="1" x14ac:dyDescent="0.35">
      <c r="B14" s="101" t="s">
        <v>10</v>
      </c>
      <c r="C14" s="50"/>
      <c r="D14" s="32">
        <v>2</v>
      </c>
      <c r="E14" s="101">
        <v>1</v>
      </c>
      <c r="F14" s="50"/>
      <c r="G14" s="50"/>
      <c r="H14" s="49">
        <v>2</v>
      </c>
      <c r="I14" s="50"/>
      <c r="J14" s="60"/>
      <c r="K14" s="50">
        <v>3</v>
      </c>
      <c r="L14" s="50"/>
      <c r="M14" s="50"/>
      <c r="N14" s="49">
        <v>4</v>
      </c>
      <c r="O14" s="50"/>
      <c r="P14" s="50"/>
      <c r="Q14" s="101" t="s">
        <v>11</v>
      </c>
      <c r="R14" s="50"/>
      <c r="S14" s="50"/>
      <c r="T14" s="49" t="s">
        <v>12</v>
      </c>
      <c r="U14" s="50"/>
      <c r="V14" s="60"/>
      <c r="W14" s="49" t="s">
        <v>13</v>
      </c>
      <c r="X14" s="50"/>
      <c r="Y14" s="51"/>
      <c r="AM14" s="5"/>
      <c r="AN14" s="5"/>
      <c r="AO14" s="5"/>
    </row>
    <row r="15" spans="1:44" s="38" customFormat="1" ht="14.4" customHeight="1" x14ac:dyDescent="0.3">
      <c r="A15" s="117">
        <v>2</v>
      </c>
      <c r="B15" s="97">
        <v>1</v>
      </c>
      <c r="C15" s="99" t="str">
        <f>IF(ISBLANK(A15),"",VLOOKUP(A15,'chlapci presence'!$A$2:$J$100,3)&amp;" "&amp;VLOOKUP(A15,'chlapci presence'!$A$2:$J$100,4))</f>
        <v>Záleský Martin</v>
      </c>
      <c r="D15" s="100"/>
      <c r="E15" s="113" t="s">
        <v>56</v>
      </c>
      <c r="F15" s="114"/>
      <c r="G15" s="115"/>
      <c r="H15" s="6">
        <f>AM19</f>
        <v>3</v>
      </c>
      <c r="I15" s="7" t="s">
        <v>14</v>
      </c>
      <c r="J15" s="8">
        <f>AN19</f>
        <v>0</v>
      </c>
      <c r="K15" s="7">
        <f>AN21</f>
        <v>3</v>
      </c>
      <c r="L15" s="7" t="s">
        <v>14</v>
      </c>
      <c r="M15" s="7">
        <f>AM21</f>
        <v>0</v>
      </c>
      <c r="N15" s="6">
        <f>AM16</f>
        <v>3</v>
      </c>
      <c r="O15" s="7" t="s">
        <v>14</v>
      </c>
      <c r="P15" s="7">
        <f>AN16</f>
        <v>0</v>
      </c>
      <c r="Q15" s="80">
        <f>IF(H15="",0,IF(H15=3,2,1))+IF(K15="",0,IF(K15=3,2,1))+IF(N15="",0,IF(N15=3,2,1))</f>
        <v>6</v>
      </c>
      <c r="R15" s="94"/>
      <c r="S15" s="94"/>
      <c r="T15" s="96">
        <f>IF(H15="",0,H15)+IF(K15="",0,K15)+IF(N15="",0,N15)</f>
        <v>9</v>
      </c>
      <c r="U15" s="72" t="s">
        <v>14</v>
      </c>
      <c r="V15" s="87">
        <f>IF(J15="",0,J15)+IF(M15="",0,M15)+IF(P15="",0,P15)</f>
        <v>0</v>
      </c>
      <c r="W15" s="52" t="s">
        <v>183</v>
      </c>
      <c r="X15" s="52"/>
      <c r="Y15" s="53"/>
      <c r="Z15" s="26"/>
      <c r="AA15" s="26"/>
      <c r="AB15" s="27"/>
      <c r="AE15" s="9"/>
      <c r="AF15" s="10"/>
      <c r="AG15" s="10"/>
      <c r="AH15" s="10" t="s">
        <v>15</v>
      </c>
      <c r="AI15" s="10" t="s">
        <v>16</v>
      </c>
      <c r="AJ15" s="11" t="s">
        <v>17</v>
      </c>
      <c r="AK15" s="10" t="s">
        <v>18</v>
      </c>
      <c r="AL15" s="10" t="s">
        <v>19</v>
      </c>
      <c r="AM15" s="88" t="s">
        <v>20</v>
      </c>
      <c r="AN15" s="88"/>
      <c r="AO15" s="9"/>
      <c r="AP15" s="9" t="s">
        <v>21</v>
      </c>
      <c r="AQ15" s="9"/>
      <c r="AR15" s="9"/>
    </row>
    <row r="16" spans="1:44" s="38" customFormat="1" ht="14.4" customHeight="1" x14ac:dyDescent="0.3">
      <c r="A16" s="117"/>
      <c r="B16" s="98"/>
      <c r="C16" s="96" t="str">
        <f>IF(ISBLANK(A15),"",VLOOKUP(A15,'chlapci presence'!$A$2:$J$100,7))</f>
        <v>SK Dobré</v>
      </c>
      <c r="D16" s="111"/>
      <c r="E16" s="116"/>
      <c r="F16" s="85"/>
      <c r="G16" s="86"/>
      <c r="H16" s="89" t="str">
        <f>"("&amp;AH19&amp;","&amp;AI19&amp;","&amp;AJ19&amp;","&amp;AK19&amp;","&amp;AL19&amp;")"</f>
        <v>(3,11,4,,)</v>
      </c>
      <c r="I16" s="90"/>
      <c r="J16" s="91"/>
      <c r="K16" s="90"/>
      <c r="L16" s="90"/>
      <c r="M16" s="90"/>
      <c r="N16" s="92" t="str">
        <f>"("&amp;AH16&amp;","&amp;AI16&amp;","&amp;AJ16&amp;","&amp;AK16&amp;","&amp;AL16&amp;")"</f>
        <v>(7,3,2,,)</v>
      </c>
      <c r="O16" s="93"/>
      <c r="P16" s="93"/>
      <c r="Q16" s="74"/>
      <c r="R16" s="75"/>
      <c r="S16" s="75"/>
      <c r="T16" s="70"/>
      <c r="U16" s="95"/>
      <c r="V16" s="61"/>
      <c r="W16" s="54"/>
      <c r="X16" s="54"/>
      <c r="Y16" s="55"/>
      <c r="Z16" s="26"/>
      <c r="AA16" s="26"/>
      <c r="AB16" s="27"/>
      <c r="AD16" s="9">
        <v>1</v>
      </c>
      <c r="AE16" s="9" t="str">
        <f>C15</f>
        <v>Záleský Martin</v>
      </c>
      <c r="AF16" s="12">
        <v>4</v>
      </c>
      <c r="AG16" s="9" t="str">
        <f>C21</f>
        <v>Zoubele Nikolas</v>
      </c>
      <c r="AH16" s="10" t="s">
        <v>161</v>
      </c>
      <c r="AI16" s="10" t="s">
        <v>162</v>
      </c>
      <c r="AJ16" s="10" t="s">
        <v>166</v>
      </c>
      <c r="AK16" s="10"/>
      <c r="AL16" s="10"/>
      <c r="AM16" s="13">
        <f t="shared" ref="AM16:AM21" si="3">IF(ISBLANK(AH16),"",IF(CODE(AH16)=45,0,1)+IF(ISBLANK(AI16),0,IF(CODE(AI16)=45,0,1))+IF(ISBLANK(AJ16),0,IF(CODE(AJ16)=45,0,1))+IF(ISBLANK(AK16),0,IF(CODE(AK16)=45,0,1))+IF(ISBLANK(AL16),0,IF(CODE(AL16)=45,0,1)))</f>
        <v>3</v>
      </c>
      <c r="AN16" s="13">
        <f t="shared" ref="AN16:AN21" si="4">IF(ISBLANK(AH16),"",IF(CODE(AH16)=45,1,0)+IF(ISBLANK(AI16),0,IF(CODE(AI16)=45,1,0))+IF(ISBLANK(AJ16),0,IF(CODE(AJ16)=45,1,0))+IF(ISBLANK(AK16),0,IF(CODE(AK16)=45,1,0))+IF(ISBLANK(AL16),0,IF(CODE(AL16)=45,1,0)))</f>
        <v>0</v>
      </c>
      <c r="AO16" s="9"/>
      <c r="AP16" s="14" t="str">
        <f t="shared" ref="AP16:AP21" si="5">IF(ISBLANK(AH16),"",IF(OR(AM16=3,AN16=3),IF(AND(ISBLANK(AK16),ISBLANK(AL16),OR(AM16=3,AN16=3)),"OK",IF(ABS(IF(CODE(AH16)=45,-1,1)+IF(CODE(AI16)=45,-1,1)+IF(CODE(AJ16)=45,-1,1))=1,IF(AND(ISBLANK(AL16),OR(AM16=3,AN16=3)),"OK",IF(IF(CODE(AH16)=45,-1,1)+IF(CODE(AI16)=45,-1,1)+IF(CODE(AJ16)=45,-1,1)+IF(CODE(AK16)=45,-1,1)=0,"OK","CHYBA")),"CHYBA")),IF(AND(AM16&lt;3,AN16&lt;3),"NEKOMPLETNÍ","CHYBA")))</f>
        <v>OK</v>
      </c>
      <c r="AQ16" s="9"/>
      <c r="AR16" s="9"/>
    </row>
    <row r="17" spans="1:44" s="38" customFormat="1" ht="14.4" customHeight="1" x14ac:dyDescent="0.3">
      <c r="A17" s="78">
        <v>25</v>
      </c>
      <c r="B17" s="79">
        <v>2</v>
      </c>
      <c r="C17" s="109" t="str">
        <f>IF(ISBLANK(A17),"",VLOOKUP(A17,'chlapci presence'!$A$2:$J$100,3)&amp;" "&amp;VLOOKUP(A17,'chlapci presence'!$A$2:$J$100,4))</f>
        <v>Vícha Jan</v>
      </c>
      <c r="D17" s="110"/>
      <c r="E17" s="15">
        <f>J15</f>
        <v>0</v>
      </c>
      <c r="F17" s="16" t="s">
        <v>14</v>
      </c>
      <c r="G17" s="16">
        <f>H15</f>
        <v>3</v>
      </c>
      <c r="H17" s="81" t="s">
        <v>56</v>
      </c>
      <c r="I17" s="82"/>
      <c r="J17" s="83"/>
      <c r="K17" s="16">
        <f>AM17</f>
        <v>3</v>
      </c>
      <c r="L17" s="16" t="s">
        <v>14</v>
      </c>
      <c r="M17" s="16">
        <f>AN17</f>
        <v>0</v>
      </c>
      <c r="N17" s="17">
        <f>AM20</f>
        <v>3</v>
      </c>
      <c r="O17" s="16" t="s">
        <v>14</v>
      </c>
      <c r="P17" s="16">
        <f>AN20</f>
        <v>0</v>
      </c>
      <c r="Q17" s="74">
        <f>IF(E17="",0,IF(E17=3,2,1))+IF(K17="",0,IF(K17=3,2,1))+IF(N17="",0,IF(N17=3,2,1))</f>
        <v>5</v>
      </c>
      <c r="R17" s="75"/>
      <c r="S17" s="75"/>
      <c r="T17" s="70">
        <f>IF(E17="",0,E17)+IF(K17="",0,K17)+IF(N17="",0,N17)</f>
        <v>6</v>
      </c>
      <c r="U17" s="72" t="s">
        <v>14</v>
      </c>
      <c r="V17" s="61">
        <f>IF(G17="",0,G17)+IF(M17="",0,M17)+IF(P17="",0,P17)</f>
        <v>3</v>
      </c>
      <c r="W17" s="54" t="s">
        <v>184</v>
      </c>
      <c r="X17" s="54"/>
      <c r="Y17" s="55"/>
      <c r="Z17" s="26"/>
      <c r="AA17" s="26"/>
      <c r="AB17" s="27"/>
      <c r="AD17" s="9">
        <v>2</v>
      </c>
      <c r="AE17" s="9" t="str">
        <f>C17</f>
        <v>Vícha Jan</v>
      </c>
      <c r="AF17" s="9">
        <v>3</v>
      </c>
      <c r="AG17" s="9" t="str">
        <f>C19</f>
        <v>Mokrejš Jakub</v>
      </c>
      <c r="AH17" s="10" t="s">
        <v>166</v>
      </c>
      <c r="AI17" s="10" t="s">
        <v>169</v>
      </c>
      <c r="AJ17" s="10" t="s">
        <v>169</v>
      </c>
      <c r="AK17" s="10"/>
      <c r="AL17" s="10"/>
      <c r="AM17" s="13">
        <f t="shared" si="3"/>
        <v>3</v>
      </c>
      <c r="AN17" s="13">
        <f t="shared" si="4"/>
        <v>0</v>
      </c>
      <c r="AO17" s="9"/>
      <c r="AP17" s="14" t="str">
        <f t="shared" si="5"/>
        <v>OK</v>
      </c>
      <c r="AQ17" s="9"/>
      <c r="AR17" s="9"/>
    </row>
    <row r="18" spans="1:44" s="38" customFormat="1" ht="14.4" customHeight="1" x14ac:dyDescent="0.3">
      <c r="A18" s="78"/>
      <c r="B18" s="80"/>
      <c r="C18" s="96" t="str">
        <f>IF(ISBLANK(A17),"",VLOOKUP(A17,'chlapci presence'!$A$2:$J$100,7))</f>
        <v>TJ Sokol PP Hradec Králové 2</v>
      </c>
      <c r="D18" s="111"/>
      <c r="E18" s="67"/>
      <c r="F18" s="68"/>
      <c r="G18" s="68"/>
      <c r="H18" s="84"/>
      <c r="I18" s="85"/>
      <c r="J18" s="86"/>
      <c r="K18" s="68" t="str">
        <f>"("&amp;AH17&amp;","&amp;AI17&amp;","&amp;AJ17&amp;","&amp;AK17&amp;","&amp;AL17&amp;")"</f>
        <v>(2,8,8,,)</v>
      </c>
      <c r="L18" s="68"/>
      <c r="M18" s="68"/>
      <c r="N18" s="69" t="str">
        <f>"("&amp;AH20&amp;","&amp;AI20&amp;","&amp;AJ20&amp;","&amp;AK20&amp;","&amp;AL20&amp;")"</f>
        <v>(0,0,0,,)</v>
      </c>
      <c r="O18" s="68"/>
      <c r="P18" s="68"/>
      <c r="Q18" s="74"/>
      <c r="R18" s="75"/>
      <c r="S18" s="75"/>
      <c r="T18" s="70"/>
      <c r="U18" s="95"/>
      <c r="V18" s="61"/>
      <c r="W18" s="54"/>
      <c r="X18" s="54"/>
      <c r="Y18" s="55"/>
      <c r="Z18" s="26"/>
      <c r="AA18" s="26"/>
      <c r="AB18" s="27"/>
      <c r="AD18" s="9">
        <v>4</v>
      </c>
      <c r="AE18" s="9" t="str">
        <f>C21</f>
        <v>Zoubele Nikolas</v>
      </c>
      <c r="AF18" s="9">
        <v>3</v>
      </c>
      <c r="AG18" s="9" t="str">
        <f>C19</f>
        <v>Mokrejš Jakub</v>
      </c>
      <c r="AH18" s="10" t="s">
        <v>170</v>
      </c>
      <c r="AI18" s="10" t="s">
        <v>176</v>
      </c>
      <c r="AJ18" s="10" t="s">
        <v>178</v>
      </c>
      <c r="AK18" s="10"/>
      <c r="AL18" s="10"/>
      <c r="AM18" s="13">
        <f t="shared" si="3"/>
        <v>0</v>
      </c>
      <c r="AN18" s="13">
        <f t="shared" si="4"/>
        <v>3</v>
      </c>
      <c r="AO18" s="9"/>
      <c r="AP18" s="14" t="str">
        <f t="shared" si="5"/>
        <v>OK</v>
      </c>
      <c r="AQ18" s="9"/>
      <c r="AR18" s="9"/>
    </row>
    <row r="19" spans="1:44" s="38" customFormat="1" ht="14.4" customHeight="1" x14ac:dyDescent="0.3">
      <c r="A19" s="78">
        <v>23</v>
      </c>
      <c r="B19" s="79">
        <v>3</v>
      </c>
      <c r="C19" s="109" t="str">
        <f>IF(ISBLANK(A19),"",VLOOKUP(A19,'chlapci presence'!$A$2:$J$100,3)&amp;" "&amp;VLOOKUP(A19,'chlapci presence'!$A$2:$J$100,4))</f>
        <v>Mokrejš Jakub</v>
      </c>
      <c r="D19" s="110"/>
      <c r="E19" s="15">
        <f>M15</f>
        <v>0</v>
      </c>
      <c r="F19" s="16" t="s">
        <v>14</v>
      </c>
      <c r="G19" s="16">
        <f>K15</f>
        <v>3</v>
      </c>
      <c r="H19" s="17">
        <f>M17</f>
        <v>0</v>
      </c>
      <c r="I19" s="16" t="s">
        <v>14</v>
      </c>
      <c r="J19" s="20">
        <f>K17</f>
        <v>3</v>
      </c>
      <c r="K19" s="81" t="s">
        <v>56</v>
      </c>
      <c r="L19" s="82"/>
      <c r="M19" s="83"/>
      <c r="N19" s="17">
        <f>AN18</f>
        <v>3</v>
      </c>
      <c r="O19" s="16" t="s">
        <v>14</v>
      </c>
      <c r="P19" s="16">
        <f>AM18</f>
        <v>0</v>
      </c>
      <c r="Q19" s="74">
        <f>IF(E19="",0,IF(E19=3,2,1))+IF(H19="",0,IF(H19=3,2,1))+IF(N19="",0,IF(N19=3,2,1))</f>
        <v>4</v>
      </c>
      <c r="R19" s="75"/>
      <c r="S19" s="75"/>
      <c r="T19" s="70">
        <f>IF(E19="",0,E19)+IF(H19="",0,H19)+IF(N19="",0,N19)</f>
        <v>3</v>
      </c>
      <c r="U19" s="72" t="s">
        <v>14</v>
      </c>
      <c r="V19" s="61">
        <f>IF(G19="",0,G19)+IF(J19="",0,J19)+IF(P19="",0,P19)</f>
        <v>6</v>
      </c>
      <c r="W19" s="54" t="s">
        <v>185</v>
      </c>
      <c r="X19" s="54"/>
      <c r="Y19" s="55"/>
      <c r="Z19" s="26"/>
      <c r="AA19" s="26"/>
      <c r="AB19" s="27"/>
      <c r="AD19" s="9">
        <v>1</v>
      </c>
      <c r="AE19" s="9" t="str">
        <f>C15</f>
        <v>Záleský Martin</v>
      </c>
      <c r="AF19" s="9">
        <v>2</v>
      </c>
      <c r="AG19" s="9" t="str">
        <f>C17</f>
        <v>Vícha Jan</v>
      </c>
      <c r="AH19" s="10" t="s">
        <v>162</v>
      </c>
      <c r="AI19" s="10" t="s">
        <v>187</v>
      </c>
      <c r="AJ19" s="10" t="s">
        <v>165</v>
      </c>
      <c r="AK19" s="10"/>
      <c r="AL19" s="10"/>
      <c r="AM19" s="13">
        <f t="shared" si="3"/>
        <v>3</v>
      </c>
      <c r="AN19" s="13">
        <f t="shared" si="4"/>
        <v>0</v>
      </c>
      <c r="AO19" s="9"/>
      <c r="AP19" s="14" t="str">
        <f t="shared" si="5"/>
        <v>OK</v>
      </c>
      <c r="AQ19" s="9"/>
      <c r="AR19" s="9"/>
    </row>
    <row r="20" spans="1:44" s="38" customFormat="1" ht="14.4" customHeight="1" x14ac:dyDescent="0.3">
      <c r="A20" s="78"/>
      <c r="B20" s="80"/>
      <c r="C20" s="96" t="str">
        <f>IF(ISBLANK(A19),"",VLOOKUP(A19,'chlapci presence'!$A$2:$J$100,7))</f>
        <v>Montas Hradec Králové</v>
      </c>
      <c r="D20" s="111"/>
      <c r="E20" s="67" t="str">
        <f>"("&amp;AH21&amp;","&amp;AI21&amp;","&amp;AJ21&amp;","&amp;AK21&amp;","&amp;AL21&amp;")"</f>
        <v>(-7,-2,-10,,)</v>
      </c>
      <c r="F20" s="68"/>
      <c r="G20" s="68"/>
      <c r="H20" s="69"/>
      <c r="I20" s="68"/>
      <c r="J20" s="112"/>
      <c r="K20" s="84"/>
      <c r="L20" s="85"/>
      <c r="M20" s="86"/>
      <c r="N20" s="69"/>
      <c r="O20" s="68"/>
      <c r="P20" s="68"/>
      <c r="Q20" s="74"/>
      <c r="R20" s="75"/>
      <c r="S20" s="75"/>
      <c r="T20" s="70"/>
      <c r="U20" s="95"/>
      <c r="V20" s="61"/>
      <c r="W20" s="54"/>
      <c r="X20" s="54"/>
      <c r="Y20" s="55"/>
      <c r="Z20" s="26"/>
      <c r="AA20" s="26"/>
      <c r="AB20" s="27"/>
      <c r="AD20" s="9">
        <v>2</v>
      </c>
      <c r="AE20" s="9" t="str">
        <f>C17</f>
        <v>Vícha Jan</v>
      </c>
      <c r="AF20" s="9">
        <v>4</v>
      </c>
      <c r="AG20" s="9" t="str">
        <f>C21</f>
        <v>Zoubele Nikolas</v>
      </c>
      <c r="AH20" s="10" t="s">
        <v>188</v>
      </c>
      <c r="AI20" s="10" t="s">
        <v>188</v>
      </c>
      <c r="AJ20" s="10" t="s">
        <v>188</v>
      </c>
      <c r="AK20" s="10"/>
      <c r="AL20" s="10"/>
      <c r="AM20" s="13">
        <f t="shared" si="3"/>
        <v>3</v>
      </c>
      <c r="AN20" s="13">
        <f t="shared" si="4"/>
        <v>0</v>
      </c>
      <c r="AO20" s="9"/>
      <c r="AP20" s="14" t="str">
        <f t="shared" si="5"/>
        <v>OK</v>
      </c>
      <c r="AQ20" s="9"/>
      <c r="AR20" s="9"/>
    </row>
    <row r="21" spans="1:44" s="38" customFormat="1" ht="14.4" customHeight="1" x14ac:dyDescent="0.3">
      <c r="A21" s="78">
        <v>45</v>
      </c>
      <c r="B21" s="98">
        <v>4</v>
      </c>
      <c r="C21" s="109" t="str">
        <f>IF(ISBLANK(A21),"",VLOOKUP(A21,'chlapci presence'!$A$2:$J$100,3)&amp;" "&amp;VLOOKUP(A21,'chlapci presence'!$A$2:$J$100,4))</f>
        <v>Zoubele Nikolas</v>
      </c>
      <c r="D21" s="110"/>
      <c r="E21" s="23">
        <f>P15</f>
        <v>0</v>
      </c>
      <c r="F21" s="7" t="s">
        <v>14</v>
      </c>
      <c r="G21" s="7">
        <f>N15</f>
        <v>3</v>
      </c>
      <c r="H21" s="6">
        <f>P17</f>
        <v>0</v>
      </c>
      <c r="I21" s="7" t="s">
        <v>14</v>
      </c>
      <c r="J21" s="8">
        <f>N17</f>
        <v>3</v>
      </c>
      <c r="K21" s="7">
        <f>P19</f>
        <v>0</v>
      </c>
      <c r="L21" s="7" t="s">
        <v>14</v>
      </c>
      <c r="M21" s="7">
        <f>N19</f>
        <v>3</v>
      </c>
      <c r="N21" s="81" t="s">
        <v>56</v>
      </c>
      <c r="O21" s="82"/>
      <c r="P21" s="104"/>
      <c r="Q21" s="74">
        <f>IF(E21="",0,IF(E21=3,2,1))+IF(H21="",0,IF(H21=3,2,1))+IF(K21="",0,IF(K21=3,2,1))</f>
        <v>3</v>
      </c>
      <c r="R21" s="75"/>
      <c r="S21" s="75"/>
      <c r="T21" s="70">
        <f>IF(E21="",0,E21)+IF(H21="",0,H21)+IF(K21="",0,K21)</f>
        <v>0</v>
      </c>
      <c r="U21" s="72" t="s">
        <v>14</v>
      </c>
      <c r="V21" s="61">
        <f>IF(G21="",0,G21)+IF(J21="",0,J21)+IF(M21="",0,M21)</f>
        <v>9</v>
      </c>
      <c r="W21" s="56" t="s">
        <v>186</v>
      </c>
      <c r="X21" s="56"/>
      <c r="Y21" s="57"/>
      <c r="Z21" s="26"/>
      <c r="AA21" s="26"/>
      <c r="AB21" s="27"/>
      <c r="AD21" s="9">
        <v>3</v>
      </c>
      <c r="AE21" s="9" t="str">
        <f>C19</f>
        <v>Mokrejš Jakub</v>
      </c>
      <c r="AF21" s="9">
        <v>1</v>
      </c>
      <c r="AG21" s="9" t="str">
        <f>C15</f>
        <v>Záleský Martin</v>
      </c>
      <c r="AH21" s="10" t="s">
        <v>163</v>
      </c>
      <c r="AI21" s="10" t="s">
        <v>171</v>
      </c>
      <c r="AJ21" s="10" t="s">
        <v>179</v>
      </c>
      <c r="AK21" s="10"/>
      <c r="AL21" s="10"/>
      <c r="AM21" s="13">
        <f t="shared" si="3"/>
        <v>0</v>
      </c>
      <c r="AN21" s="13">
        <f t="shared" si="4"/>
        <v>3</v>
      </c>
      <c r="AO21" s="9"/>
      <c r="AP21" s="14" t="str">
        <f t="shared" si="5"/>
        <v>OK</v>
      </c>
      <c r="AQ21" s="9"/>
      <c r="AR21" s="9"/>
    </row>
    <row r="22" spans="1:44" s="38" customFormat="1" ht="15" customHeight="1" thickBot="1" x14ac:dyDescent="0.35">
      <c r="A22" s="78"/>
      <c r="B22" s="108"/>
      <c r="C22" s="102" t="str">
        <f>IF(ISBLANK(A21),"",VLOOKUP(A21,'chlapci presence'!$A$2:$J$100,7))</f>
        <v>TTC Ústí nad Orlicí</v>
      </c>
      <c r="D22" s="103"/>
      <c r="E22" s="63"/>
      <c r="F22" s="64"/>
      <c r="G22" s="64"/>
      <c r="H22" s="65"/>
      <c r="I22" s="64"/>
      <c r="J22" s="66"/>
      <c r="K22" s="64" t="str">
        <f>"("&amp;AH18&amp;","&amp;AI18&amp;","&amp;AJ18&amp;","&amp;AK18&amp;","&amp;AL18&amp;")"</f>
        <v>(-9,-3,-6,,)</v>
      </c>
      <c r="L22" s="64"/>
      <c r="M22" s="64"/>
      <c r="N22" s="105"/>
      <c r="O22" s="106"/>
      <c r="P22" s="107"/>
      <c r="Q22" s="76"/>
      <c r="R22" s="77"/>
      <c r="S22" s="77"/>
      <c r="T22" s="71"/>
      <c r="U22" s="73"/>
      <c r="V22" s="62"/>
      <c r="W22" s="58"/>
      <c r="X22" s="58"/>
      <c r="Y22" s="59"/>
    </row>
    <row r="24" spans="1:44" ht="15" thickBot="1" x14ac:dyDescent="0.35"/>
    <row r="25" spans="1:44" s="38" customFormat="1" ht="15" thickBot="1" x14ac:dyDescent="0.35">
      <c r="B25" s="101" t="s">
        <v>10</v>
      </c>
      <c r="C25" s="50"/>
      <c r="D25" s="32">
        <v>3</v>
      </c>
      <c r="E25" s="101">
        <v>1</v>
      </c>
      <c r="F25" s="50"/>
      <c r="G25" s="50"/>
      <c r="H25" s="49">
        <v>2</v>
      </c>
      <c r="I25" s="50"/>
      <c r="J25" s="60"/>
      <c r="K25" s="50">
        <v>3</v>
      </c>
      <c r="L25" s="50"/>
      <c r="M25" s="50"/>
      <c r="N25" s="49">
        <v>4</v>
      </c>
      <c r="O25" s="50"/>
      <c r="P25" s="50"/>
      <c r="Q25" s="101" t="s">
        <v>11</v>
      </c>
      <c r="R25" s="50"/>
      <c r="S25" s="50"/>
      <c r="T25" s="49" t="s">
        <v>12</v>
      </c>
      <c r="U25" s="50"/>
      <c r="V25" s="60"/>
      <c r="W25" s="49" t="s">
        <v>13</v>
      </c>
      <c r="X25" s="50"/>
      <c r="Y25" s="51"/>
      <c r="AM25" s="5"/>
      <c r="AN25" s="5"/>
      <c r="AO25" s="5"/>
    </row>
    <row r="26" spans="1:44" s="38" customFormat="1" ht="14.4" customHeight="1" x14ac:dyDescent="0.3">
      <c r="A26" s="117">
        <v>3</v>
      </c>
      <c r="B26" s="97">
        <v>1</v>
      </c>
      <c r="C26" s="99" t="str">
        <f>IF(ISBLANK(A26),"",VLOOKUP(A26,'chlapci presence'!$A$2:$J$100,3)&amp;" "&amp;VLOOKUP(A26,'chlapci presence'!$A$2:$J$100,4))</f>
        <v>Novák Hynek</v>
      </c>
      <c r="D26" s="100"/>
      <c r="E26" s="113" t="s">
        <v>56</v>
      </c>
      <c r="F26" s="114"/>
      <c r="G26" s="115"/>
      <c r="H26" s="6">
        <f>AM30</f>
        <v>3</v>
      </c>
      <c r="I26" s="7" t="s">
        <v>14</v>
      </c>
      <c r="J26" s="8">
        <f>AN30</f>
        <v>0</v>
      </c>
      <c r="K26" s="7">
        <f>AN32</f>
        <v>3</v>
      </c>
      <c r="L26" s="7" t="s">
        <v>14</v>
      </c>
      <c r="M26" s="7">
        <f>AM32</f>
        <v>0</v>
      </c>
      <c r="N26" s="6">
        <f>AM27</f>
        <v>3</v>
      </c>
      <c r="O26" s="7" t="s">
        <v>14</v>
      </c>
      <c r="P26" s="7">
        <f>AN27</f>
        <v>1</v>
      </c>
      <c r="Q26" s="80">
        <f>IF(H26="",0,IF(H26=3,2,1))+IF(K26="",0,IF(K26=3,2,1))+IF(N26="",0,IF(N26=3,2,1))</f>
        <v>6</v>
      </c>
      <c r="R26" s="94"/>
      <c r="S26" s="94"/>
      <c r="T26" s="96">
        <f>IF(H26="",0,H26)+IF(K26="",0,K26)+IF(N26="",0,N26)</f>
        <v>9</v>
      </c>
      <c r="U26" s="72" t="s">
        <v>14</v>
      </c>
      <c r="V26" s="87">
        <f>IF(J26="",0,J26)+IF(M26="",0,M26)+IF(P26="",0,P26)</f>
        <v>1</v>
      </c>
      <c r="W26" s="52" t="s">
        <v>183</v>
      </c>
      <c r="X26" s="52"/>
      <c r="Y26" s="53"/>
      <c r="Z26" s="26"/>
      <c r="AA26" s="26"/>
      <c r="AB26" s="27"/>
      <c r="AE26" s="9"/>
      <c r="AF26" s="10"/>
      <c r="AG26" s="10"/>
      <c r="AH26" s="10" t="s">
        <v>15</v>
      </c>
      <c r="AI26" s="10" t="s">
        <v>16</v>
      </c>
      <c r="AJ26" s="11" t="s">
        <v>17</v>
      </c>
      <c r="AK26" s="10" t="s">
        <v>18</v>
      </c>
      <c r="AL26" s="10" t="s">
        <v>19</v>
      </c>
      <c r="AM26" s="88" t="s">
        <v>20</v>
      </c>
      <c r="AN26" s="88"/>
      <c r="AO26" s="9"/>
      <c r="AP26" s="9" t="s">
        <v>21</v>
      </c>
      <c r="AQ26" s="9"/>
      <c r="AR26" s="9"/>
    </row>
    <row r="27" spans="1:44" s="38" customFormat="1" ht="14.4" customHeight="1" x14ac:dyDescent="0.3">
      <c r="A27" s="117"/>
      <c r="B27" s="98"/>
      <c r="C27" s="96" t="str">
        <f>IF(ISBLANK(A26),"",VLOOKUP(A26,'chlapci presence'!$A$2:$J$100,7))</f>
        <v>TJ Sokol PP Hradec Králové 2</v>
      </c>
      <c r="D27" s="111"/>
      <c r="E27" s="116"/>
      <c r="F27" s="85"/>
      <c r="G27" s="86"/>
      <c r="H27" s="89" t="str">
        <f>"("&amp;AH30&amp;","&amp;AI30&amp;","&amp;AJ30&amp;","&amp;AK30&amp;","&amp;AL30&amp;")"</f>
        <v>(2,3,4,,)</v>
      </c>
      <c r="I27" s="90"/>
      <c r="J27" s="91"/>
      <c r="K27" s="90"/>
      <c r="L27" s="90"/>
      <c r="M27" s="90"/>
      <c r="N27" s="92" t="str">
        <f>"("&amp;AH27&amp;","&amp;AI27&amp;","&amp;AJ27&amp;","&amp;AK27&amp;","&amp;AL27&amp;")"</f>
        <v>(2,7,-8,6,)</v>
      </c>
      <c r="O27" s="93"/>
      <c r="P27" s="93"/>
      <c r="Q27" s="74"/>
      <c r="R27" s="75"/>
      <c r="S27" s="75"/>
      <c r="T27" s="70"/>
      <c r="U27" s="95"/>
      <c r="V27" s="61"/>
      <c r="W27" s="54"/>
      <c r="X27" s="54"/>
      <c r="Y27" s="55"/>
      <c r="Z27" s="26"/>
      <c r="AA27" s="26"/>
      <c r="AB27" s="27"/>
      <c r="AD27" s="9">
        <v>1</v>
      </c>
      <c r="AE27" s="9" t="str">
        <f>C26</f>
        <v>Novák Hynek</v>
      </c>
      <c r="AF27" s="12">
        <v>4</v>
      </c>
      <c r="AG27" s="9" t="str">
        <f>C32</f>
        <v>Thér Martin</v>
      </c>
      <c r="AH27" s="10" t="s">
        <v>166</v>
      </c>
      <c r="AI27" s="10" t="s">
        <v>161</v>
      </c>
      <c r="AJ27" s="10" t="s">
        <v>164</v>
      </c>
      <c r="AK27" s="10" t="s">
        <v>159</v>
      </c>
      <c r="AL27" s="10"/>
      <c r="AM27" s="13">
        <f t="shared" ref="AM27:AM32" si="6">IF(ISBLANK(AH27),"",IF(CODE(AH27)=45,0,1)+IF(ISBLANK(AI27),0,IF(CODE(AI27)=45,0,1))+IF(ISBLANK(AJ27),0,IF(CODE(AJ27)=45,0,1))+IF(ISBLANK(AK27),0,IF(CODE(AK27)=45,0,1))+IF(ISBLANK(AL27),0,IF(CODE(AL27)=45,0,1)))</f>
        <v>3</v>
      </c>
      <c r="AN27" s="13">
        <f t="shared" ref="AN27:AN32" si="7">IF(ISBLANK(AH27),"",IF(CODE(AH27)=45,1,0)+IF(ISBLANK(AI27),0,IF(CODE(AI27)=45,1,0))+IF(ISBLANK(AJ27),0,IF(CODE(AJ27)=45,1,0))+IF(ISBLANK(AK27),0,IF(CODE(AK27)=45,1,0))+IF(ISBLANK(AL27),0,IF(CODE(AL27)=45,1,0)))</f>
        <v>1</v>
      </c>
      <c r="AO27" s="9"/>
      <c r="AP27" s="14" t="str">
        <f t="shared" ref="AP27:AP32" si="8">IF(ISBLANK(AH27),"",IF(OR(AM27=3,AN27=3),IF(AND(ISBLANK(AK27),ISBLANK(AL27),OR(AM27=3,AN27=3)),"OK",IF(ABS(IF(CODE(AH27)=45,-1,1)+IF(CODE(AI27)=45,-1,1)+IF(CODE(AJ27)=45,-1,1))=1,IF(AND(ISBLANK(AL27),OR(AM27=3,AN27=3)),"OK",IF(IF(CODE(AH27)=45,-1,1)+IF(CODE(AI27)=45,-1,1)+IF(CODE(AJ27)=45,-1,1)+IF(CODE(AK27)=45,-1,1)=0,"OK","CHYBA")),"CHYBA")),IF(AND(AM27&lt;3,AN27&lt;3),"NEKOMPLETNÍ","CHYBA")))</f>
        <v>OK</v>
      </c>
      <c r="AQ27" s="9"/>
      <c r="AR27" s="9"/>
    </row>
    <row r="28" spans="1:44" s="38" customFormat="1" ht="14.4" customHeight="1" x14ac:dyDescent="0.3">
      <c r="A28" s="78">
        <v>41</v>
      </c>
      <c r="B28" s="79">
        <v>2</v>
      </c>
      <c r="C28" s="109" t="str">
        <f>IF(ISBLANK(A28),"",VLOOKUP(A28,'chlapci presence'!$A$2:$J$100,3)&amp;" "&amp;VLOOKUP(A28,'chlapci presence'!$A$2:$J$100,4))</f>
        <v>Vojta Patrik</v>
      </c>
      <c r="D28" s="110"/>
      <c r="E28" s="15">
        <f>J26</f>
        <v>0</v>
      </c>
      <c r="F28" s="16" t="s">
        <v>14</v>
      </c>
      <c r="G28" s="16">
        <f>H26</f>
        <v>3</v>
      </c>
      <c r="H28" s="81" t="s">
        <v>56</v>
      </c>
      <c r="I28" s="82"/>
      <c r="J28" s="83"/>
      <c r="K28" s="16">
        <f>AM28</f>
        <v>0</v>
      </c>
      <c r="L28" s="16" t="s">
        <v>14</v>
      </c>
      <c r="M28" s="16">
        <f>AN28</f>
        <v>3</v>
      </c>
      <c r="N28" s="17">
        <f>AM31</f>
        <v>0</v>
      </c>
      <c r="O28" s="16" t="s">
        <v>14</v>
      </c>
      <c r="P28" s="16">
        <f>AN31</f>
        <v>3</v>
      </c>
      <c r="Q28" s="74">
        <f>IF(E28="",0,IF(E28=3,2,1))+IF(K28="",0,IF(K28=3,2,1))+IF(N28="",0,IF(N28=3,2,1))</f>
        <v>3</v>
      </c>
      <c r="R28" s="75"/>
      <c r="S28" s="75"/>
      <c r="T28" s="70">
        <f>IF(E28="",0,E28)+IF(K28="",0,K28)+IF(N28="",0,N28)</f>
        <v>0</v>
      </c>
      <c r="U28" s="72" t="s">
        <v>14</v>
      </c>
      <c r="V28" s="61">
        <f>IF(G28="",0,G28)+IF(M28="",0,M28)+IF(P28="",0,P28)</f>
        <v>9</v>
      </c>
      <c r="W28" s="54" t="s">
        <v>186</v>
      </c>
      <c r="X28" s="54"/>
      <c r="Y28" s="55"/>
      <c r="Z28" s="26"/>
      <c r="AA28" s="26"/>
      <c r="AB28" s="27"/>
      <c r="AD28" s="9">
        <v>2</v>
      </c>
      <c r="AE28" s="9" t="str">
        <f>C28</f>
        <v>Vojta Patrik</v>
      </c>
      <c r="AF28" s="9">
        <v>3</v>
      </c>
      <c r="AG28" s="9" t="str">
        <f>C30</f>
        <v>Hendrych Lukáš</v>
      </c>
      <c r="AH28" s="10" t="s">
        <v>170</v>
      </c>
      <c r="AI28" s="10" t="s">
        <v>163</v>
      </c>
      <c r="AJ28" s="10" t="s">
        <v>164</v>
      </c>
      <c r="AK28" s="10"/>
      <c r="AL28" s="10"/>
      <c r="AM28" s="13">
        <f t="shared" si="6"/>
        <v>0</v>
      </c>
      <c r="AN28" s="13">
        <f t="shared" si="7"/>
        <v>3</v>
      </c>
      <c r="AO28" s="9"/>
      <c r="AP28" s="14" t="str">
        <f t="shared" si="8"/>
        <v>OK</v>
      </c>
      <c r="AQ28" s="9"/>
      <c r="AR28" s="9"/>
    </row>
    <row r="29" spans="1:44" s="38" customFormat="1" ht="14.4" customHeight="1" x14ac:dyDescent="0.3">
      <c r="A29" s="78"/>
      <c r="B29" s="80"/>
      <c r="C29" s="96" t="str">
        <f>IF(ISBLANK(A28),"",VLOOKUP(A28,'chlapci presence'!$A$2:$J$100,7))</f>
        <v>Svitavy</v>
      </c>
      <c r="D29" s="111"/>
      <c r="E29" s="67"/>
      <c r="F29" s="68"/>
      <c r="G29" s="68"/>
      <c r="H29" s="84"/>
      <c r="I29" s="85"/>
      <c r="J29" s="86"/>
      <c r="K29" s="68" t="str">
        <f>"("&amp;AH28&amp;","&amp;AI28&amp;","&amp;AJ28&amp;","&amp;AK28&amp;","&amp;AL28&amp;")"</f>
        <v>(-9,-7,-8,,)</v>
      </c>
      <c r="L29" s="68"/>
      <c r="M29" s="68"/>
      <c r="N29" s="69" t="str">
        <f>"("&amp;AH31&amp;","&amp;AI31&amp;","&amp;AJ31&amp;","&amp;AK31&amp;","&amp;AL31&amp;")"</f>
        <v>(-2,-3,-3,,)</v>
      </c>
      <c r="O29" s="68"/>
      <c r="P29" s="68"/>
      <c r="Q29" s="74"/>
      <c r="R29" s="75"/>
      <c r="S29" s="75"/>
      <c r="T29" s="70"/>
      <c r="U29" s="95"/>
      <c r="V29" s="61"/>
      <c r="W29" s="54"/>
      <c r="X29" s="54"/>
      <c r="Y29" s="55"/>
      <c r="Z29" s="26"/>
      <c r="AA29" s="26"/>
      <c r="AB29" s="27"/>
      <c r="AD29" s="9">
        <v>4</v>
      </c>
      <c r="AE29" s="9" t="str">
        <f>C32</f>
        <v>Thér Martin</v>
      </c>
      <c r="AF29" s="9">
        <v>3</v>
      </c>
      <c r="AG29" s="9" t="str">
        <f>C30</f>
        <v>Hendrych Lukáš</v>
      </c>
      <c r="AH29" s="10" t="s">
        <v>163</v>
      </c>
      <c r="AI29" s="10" t="s">
        <v>179</v>
      </c>
      <c r="AJ29" s="10" t="s">
        <v>182</v>
      </c>
      <c r="AK29" s="10" t="s">
        <v>175</v>
      </c>
      <c r="AL29" s="10" t="s">
        <v>161</v>
      </c>
      <c r="AM29" s="13">
        <f t="shared" si="6"/>
        <v>3</v>
      </c>
      <c r="AN29" s="13">
        <f t="shared" si="7"/>
        <v>2</v>
      </c>
      <c r="AO29" s="9"/>
      <c r="AP29" s="14" t="str">
        <f t="shared" si="8"/>
        <v>OK</v>
      </c>
      <c r="AQ29" s="9"/>
      <c r="AR29" s="9"/>
    </row>
    <row r="30" spans="1:44" s="38" customFormat="1" ht="14.4" customHeight="1" x14ac:dyDescent="0.3">
      <c r="A30" s="78">
        <v>20</v>
      </c>
      <c r="B30" s="79">
        <v>3</v>
      </c>
      <c r="C30" s="109" t="str">
        <f>IF(ISBLANK(A30),"",VLOOKUP(A30,'chlapci presence'!$A$2:$J$100,3)&amp;" "&amp;VLOOKUP(A30,'chlapci presence'!$A$2:$J$100,4))</f>
        <v>Hendrych Lukáš</v>
      </c>
      <c r="D30" s="110"/>
      <c r="E30" s="15">
        <f>M26</f>
        <v>0</v>
      </c>
      <c r="F30" s="16" t="s">
        <v>14</v>
      </c>
      <c r="G30" s="16">
        <f>K26</f>
        <v>3</v>
      </c>
      <c r="H30" s="17">
        <f>M28</f>
        <v>3</v>
      </c>
      <c r="I30" s="16" t="s">
        <v>14</v>
      </c>
      <c r="J30" s="20">
        <f>K28</f>
        <v>0</v>
      </c>
      <c r="K30" s="81" t="s">
        <v>56</v>
      </c>
      <c r="L30" s="82"/>
      <c r="M30" s="83"/>
      <c r="N30" s="17">
        <f>AN29</f>
        <v>2</v>
      </c>
      <c r="O30" s="16" t="s">
        <v>14</v>
      </c>
      <c r="P30" s="16">
        <f>AM29</f>
        <v>3</v>
      </c>
      <c r="Q30" s="74">
        <f>IF(E30="",0,IF(E30=3,2,1))+IF(H30="",0,IF(H30=3,2,1))+IF(N30="",0,IF(N30=3,2,1))</f>
        <v>4</v>
      </c>
      <c r="R30" s="75"/>
      <c r="S30" s="75"/>
      <c r="T30" s="70">
        <f>IF(E30="",0,E30)+IF(H30="",0,H30)+IF(N30="",0,N30)</f>
        <v>5</v>
      </c>
      <c r="U30" s="72" t="s">
        <v>14</v>
      </c>
      <c r="V30" s="61">
        <f>IF(G30="",0,G30)+IF(J30="",0,J30)+IF(P30="",0,P30)</f>
        <v>6</v>
      </c>
      <c r="W30" s="54" t="s">
        <v>185</v>
      </c>
      <c r="X30" s="54"/>
      <c r="Y30" s="55"/>
      <c r="Z30" s="26"/>
      <c r="AA30" s="26"/>
      <c r="AB30" s="27"/>
      <c r="AD30" s="9">
        <v>1</v>
      </c>
      <c r="AE30" s="9" t="str">
        <f>C26</f>
        <v>Novák Hynek</v>
      </c>
      <c r="AF30" s="9">
        <v>2</v>
      </c>
      <c r="AG30" s="9" t="str">
        <f>C28</f>
        <v>Vojta Patrik</v>
      </c>
      <c r="AH30" s="10" t="s">
        <v>166</v>
      </c>
      <c r="AI30" s="10" t="s">
        <v>162</v>
      </c>
      <c r="AJ30" s="10" t="s">
        <v>165</v>
      </c>
      <c r="AK30" s="10"/>
      <c r="AL30" s="10"/>
      <c r="AM30" s="13">
        <f t="shared" si="6"/>
        <v>3</v>
      </c>
      <c r="AN30" s="13">
        <f t="shared" si="7"/>
        <v>0</v>
      </c>
      <c r="AO30" s="9"/>
      <c r="AP30" s="14" t="str">
        <f t="shared" si="8"/>
        <v>OK</v>
      </c>
      <c r="AQ30" s="9"/>
      <c r="AR30" s="9"/>
    </row>
    <row r="31" spans="1:44" s="38" customFormat="1" ht="14.4" customHeight="1" x14ac:dyDescent="0.3">
      <c r="A31" s="78"/>
      <c r="B31" s="80"/>
      <c r="C31" s="96" t="str">
        <f>IF(ISBLANK(A30),"",VLOOKUP(A30,'chlapci presence'!$A$2:$J$100,7))</f>
        <v>KST Holice</v>
      </c>
      <c r="D31" s="111"/>
      <c r="E31" s="67" t="str">
        <f>"("&amp;AH32&amp;","&amp;AI32&amp;","&amp;AJ32&amp;","&amp;AK32&amp;","&amp;AL32&amp;")"</f>
        <v>(-5,-1,-3,,)</v>
      </c>
      <c r="F31" s="68"/>
      <c r="G31" s="68"/>
      <c r="H31" s="69"/>
      <c r="I31" s="68"/>
      <c r="J31" s="112"/>
      <c r="K31" s="84"/>
      <c r="L31" s="85"/>
      <c r="M31" s="86"/>
      <c r="N31" s="69"/>
      <c r="O31" s="68"/>
      <c r="P31" s="68"/>
      <c r="Q31" s="74"/>
      <c r="R31" s="75"/>
      <c r="S31" s="75"/>
      <c r="T31" s="70"/>
      <c r="U31" s="95"/>
      <c r="V31" s="61"/>
      <c r="W31" s="54"/>
      <c r="X31" s="54"/>
      <c r="Y31" s="55"/>
      <c r="Z31" s="26"/>
      <c r="AA31" s="26"/>
      <c r="AB31" s="27"/>
      <c r="AD31" s="9">
        <v>2</v>
      </c>
      <c r="AE31" s="9" t="str">
        <f>C28</f>
        <v>Vojta Patrik</v>
      </c>
      <c r="AF31" s="9">
        <v>4</v>
      </c>
      <c r="AG31" s="9" t="str">
        <f>C32</f>
        <v>Thér Martin</v>
      </c>
      <c r="AH31" s="10" t="s">
        <v>171</v>
      </c>
      <c r="AI31" s="10" t="s">
        <v>176</v>
      </c>
      <c r="AJ31" s="10" t="s">
        <v>176</v>
      </c>
      <c r="AK31" s="10"/>
      <c r="AL31" s="10"/>
      <c r="AM31" s="13">
        <f t="shared" si="6"/>
        <v>0</v>
      </c>
      <c r="AN31" s="13">
        <f t="shared" si="7"/>
        <v>3</v>
      </c>
      <c r="AO31" s="9"/>
      <c r="AP31" s="14" t="str">
        <f t="shared" si="8"/>
        <v>OK</v>
      </c>
      <c r="AQ31" s="9"/>
      <c r="AR31" s="9"/>
    </row>
    <row r="32" spans="1:44" s="38" customFormat="1" ht="14.4" customHeight="1" x14ac:dyDescent="0.3">
      <c r="A32" s="78">
        <v>28</v>
      </c>
      <c r="B32" s="98">
        <v>4</v>
      </c>
      <c r="C32" s="109" t="str">
        <f>IF(ISBLANK(A32),"",VLOOKUP(A32,'chlapci presence'!$A$2:$J$100,3)&amp;" "&amp;VLOOKUP(A32,'chlapci presence'!$A$2:$J$100,4))</f>
        <v>Thér Martin</v>
      </c>
      <c r="D32" s="110"/>
      <c r="E32" s="23">
        <f>P26</f>
        <v>1</v>
      </c>
      <c r="F32" s="7" t="s">
        <v>14</v>
      </c>
      <c r="G32" s="7">
        <f>N26</f>
        <v>3</v>
      </c>
      <c r="H32" s="6">
        <f>P28</f>
        <v>3</v>
      </c>
      <c r="I32" s="7" t="s">
        <v>14</v>
      </c>
      <c r="J32" s="8">
        <f>N28</f>
        <v>0</v>
      </c>
      <c r="K32" s="7">
        <f>P30</f>
        <v>3</v>
      </c>
      <c r="L32" s="7" t="s">
        <v>14</v>
      </c>
      <c r="M32" s="7">
        <f>N30</f>
        <v>2</v>
      </c>
      <c r="N32" s="81" t="s">
        <v>56</v>
      </c>
      <c r="O32" s="82"/>
      <c r="P32" s="104"/>
      <c r="Q32" s="74">
        <f>IF(E32="",0,IF(E32=3,2,1))+IF(H32="",0,IF(H32=3,2,1))+IF(K32="",0,IF(K32=3,2,1))</f>
        <v>5</v>
      </c>
      <c r="R32" s="75"/>
      <c r="S32" s="75"/>
      <c r="T32" s="70">
        <f>IF(E32="",0,E32)+IF(H32="",0,H32)+IF(K32="",0,K32)</f>
        <v>7</v>
      </c>
      <c r="U32" s="72" t="s">
        <v>14</v>
      </c>
      <c r="V32" s="61">
        <f>IF(G32="",0,G32)+IF(J32="",0,J32)+IF(M32="",0,M32)</f>
        <v>5</v>
      </c>
      <c r="W32" s="56" t="s">
        <v>184</v>
      </c>
      <c r="X32" s="56"/>
      <c r="Y32" s="57"/>
      <c r="Z32" s="26"/>
      <c r="AA32" s="26"/>
      <c r="AB32" s="27"/>
      <c r="AD32" s="9">
        <v>3</v>
      </c>
      <c r="AE32" s="9" t="str">
        <f>C30</f>
        <v>Hendrych Lukáš</v>
      </c>
      <c r="AF32" s="9">
        <v>1</v>
      </c>
      <c r="AG32" s="9" t="str">
        <f>C26</f>
        <v>Novák Hynek</v>
      </c>
      <c r="AH32" s="10" t="s">
        <v>177</v>
      </c>
      <c r="AI32" s="10" t="s">
        <v>180</v>
      </c>
      <c r="AJ32" s="10" t="s">
        <v>176</v>
      </c>
      <c r="AK32" s="10"/>
      <c r="AL32" s="10"/>
      <c r="AM32" s="13">
        <f t="shared" si="6"/>
        <v>0</v>
      </c>
      <c r="AN32" s="13">
        <f t="shared" si="7"/>
        <v>3</v>
      </c>
      <c r="AO32" s="9"/>
      <c r="AP32" s="14" t="str">
        <f t="shared" si="8"/>
        <v>OK</v>
      </c>
      <c r="AQ32" s="9"/>
      <c r="AR32" s="9"/>
    </row>
    <row r="33" spans="1:44" s="38" customFormat="1" ht="15" customHeight="1" thickBot="1" x14ac:dyDescent="0.35">
      <c r="A33" s="78"/>
      <c r="B33" s="108"/>
      <c r="C33" s="102" t="str">
        <f>IF(ISBLANK(A32),"",VLOOKUP(A32,'chlapci presence'!$A$2:$J$100,7))</f>
        <v>Slovan Broumov</v>
      </c>
      <c r="D33" s="103"/>
      <c r="E33" s="63"/>
      <c r="F33" s="64"/>
      <c r="G33" s="64"/>
      <c r="H33" s="65"/>
      <c r="I33" s="64"/>
      <c r="J33" s="66"/>
      <c r="K33" s="64" t="str">
        <f>"("&amp;AH29&amp;","&amp;AI29&amp;","&amp;AJ29&amp;","&amp;AK29&amp;","&amp;AL29&amp;")"</f>
        <v>(-7,-10,10,5,7)</v>
      </c>
      <c r="L33" s="64"/>
      <c r="M33" s="64"/>
      <c r="N33" s="105"/>
      <c r="O33" s="106"/>
      <c r="P33" s="107"/>
      <c r="Q33" s="76"/>
      <c r="R33" s="77"/>
      <c r="S33" s="77"/>
      <c r="T33" s="71"/>
      <c r="U33" s="73"/>
      <c r="V33" s="62"/>
      <c r="W33" s="58"/>
      <c r="X33" s="58"/>
      <c r="Y33" s="59"/>
    </row>
    <row r="35" spans="1:44" ht="15" thickBot="1" x14ac:dyDescent="0.35"/>
    <row r="36" spans="1:44" s="38" customFormat="1" ht="15" thickBot="1" x14ac:dyDescent="0.35">
      <c r="B36" s="101" t="s">
        <v>10</v>
      </c>
      <c r="C36" s="50"/>
      <c r="D36" s="32">
        <v>4</v>
      </c>
      <c r="E36" s="101">
        <v>1</v>
      </c>
      <c r="F36" s="50"/>
      <c r="G36" s="50"/>
      <c r="H36" s="49">
        <v>2</v>
      </c>
      <c r="I36" s="50"/>
      <c r="J36" s="60"/>
      <c r="K36" s="50">
        <v>3</v>
      </c>
      <c r="L36" s="50"/>
      <c r="M36" s="50"/>
      <c r="N36" s="49">
        <v>4</v>
      </c>
      <c r="O36" s="50"/>
      <c r="P36" s="50"/>
      <c r="Q36" s="101" t="s">
        <v>11</v>
      </c>
      <c r="R36" s="50"/>
      <c r="S36" s="50"/>
      <c r="T36" s="49" t="s">
        <v>12</v>
      </c>
      <c r="U36" s="50"/>
      <c r="V36" s="60"/>
      <c r="W36" s="49" t="s">
        <v>13</v>
      </c>
      <c r="X36" s="50"/>
      <c r="Y36" s="51"/>
      <c r="AM36" s="5"/>
      <c r="AN36" s="5"/>
      <c r="AO36" s="5"/>
    </row>
    <row r="37" spans="1:44" s="38" customFormat="1" ht="14.4" customHeight="1" x14ac:dyDescent="0.3">
      <c r="A37" s="117">
        <v>4</v>
      </c>
      <c r="B37" s="97">
        <v>1</v>
      </c>
      <c r="C37" s="99" t="str">
        <f>IF(ISBLANK(A37),"",VLOOKUP(A37,'chlapci presence'!$A$2:$J$100,3)&amp;" "&amp;VLOOKUP(A37,'chlapci presence'!$A$2:$J$100,4))</f>
        <v>Kosina Ondřej</v>
      </c>
      <c r="D37" s="100"/>
      <c r="E37" s="113" t="s">
        <v>56</v>
      </c>
      <c r="F37" s="114"/>
      <c r="G37" s="115"/>
      <c r="H37" s="6">
        <f>AM41</f>
        <v>3</v>
      </c>
      <c r="I37" s="7" t="s">
        <v>14</v>
      </c>
      <c r="J37" s="8">
        <f>AN41</f>
        <v>0</v>
      </c>
      <c r="K37" s="7">
        <f>AN43</f>
        <v>3</v>
      </c>
      <c r="L37" s="7" t="s">
        <v>14</v>
      </c>
      <c r="M37" s="7">
        <f>AM43</f>
        <v>0</v>
      </c>
      <c r="N37" s="6">
        <f>AM38</f>
        <v>3</v>
      </c>
      <c r="O37" s="7" t="s">
        <v>14</v>
      </c>
      <c r="P37" s="7">
        <f>AN38</f>
        <v>0</v>
      </c>
      <c r="Q37" s="80">
        <f>IF(H37="",0,IF(H37=3,2,1))+IF(K37="",0,IF(K37=3,2,1))+IF(N37="",0,IF(N37=3,2,1))</f>
        <v>6</v>
      </c>
      <c r="R37" s="94"/>
      <c r="S37" s="94"/>
      <c r="T37" s="96">
        <f>IF(H37="",0,H37)+IF(K37="",0,K37)+IF(N37="",0,N37)</f>
        <v>9</v>
      </c>
      <c r="U37" s="72" t="s">
        <v>14</v>
      </c>
      <c r="V37" s="87">
        <f>IF(J37="",0,J37)+IF(M37="",0,M37)+IF(P37="",0,P37)</f>
        <v>0</v>
      </c>
      <c r="W37" s="52" t="s">
        <v>183</v>
      </c>
      <c r="X37" s="52"/>
      <c r="Y37" s="53"/>
      <c r="Z37" s="26"/>
      <c r="AA37" s="26"/>
      <c r="AB37" s="27"/>
      <c r="AE37" s="9"/>
      <c r="AF37" s="10"/>
      <c r="AG37" s="10"/>
      <c r="AH37" s="10" t="s">
        <v>15</v>
      </c>
      <c r="AI37" s="10" t="s">
        <v>16</v>
      </c>
      <c r="AJ37" s="11" t="s">
        <v>17</v>
      </c>
      <c r="AK37" s="10" t="s">
        <v>18</v>
      </c>
      <c r="AL37" s="10" t="s">
        <v>19</v>
      </c>
      <c r="AM37" s="88" t="s">
        <v>20</v>
      </c>
      <c r="AN37" s="88"/>
      <c r="AO37" s="9"/>
      <c r="AP37" s="9" t="s">
        <v>21</v>
      </c>
      <c r="AQ37" s="9"/>
      <c r="AR37" s="9"/>
    </row>
    <row r="38" spans="1:44" s="38" customFormat="1" ht="14.4" customHeight="1" x14ac:dyDescent="0.3">
      <c r="A38" s="117"/>
      <c r="B38" s="98"/>
      <c r="C38" s="96" t="str">
        <f>IF(ISBLANK(A37),"",VLOOKUP(A37,'chlapci presence'!$A$2:$J$100,7))</f>
        <v>TJ Tatran Hostinné</v>
      </c>
      <c r="D38" s="111"/>
      <c r="E38" s="116"/>
      <c r="F38" s="85"/>
      <c r="G38" s="86"/>
      <c r="H38" s="89" t="str">
        <f>"("&amp;AH41&amp;","&amp;AI41&amp;","&amp;AJ41&amp;","&amp;AK41&amp;","&amp;AL41&amp;")"</f>
        <v>(8,2,6,,)</v>
      </c>
      <c r="I38" s="90"/>
      <c r="J38" s="91"/>
      <c r="K38" s="90"/>
      <c r="L38" s="90"/>
      <c r="M38" s="90"/>
      <c r="N38" s="92" t="str">
        <f>"("&amp;AH38&amp;","&amp;AI38&amp;","&amp;AJ38&amp;","&amp;AK38&amp;","&amp;AL38&amp;")"</f>
        <v>(2,2,4,,)</v>
      </c>
      <c r="O38" s="93"/>
      <c r="P38" s="93"/>
      <c r="Q38" s="74"/>
      <c r="R38" s="75"/>
      <c r="S38" s="75"/>
      <c r="T38" s="70"/>
      <c r="U38" s="95"/>
      <c r="V38" s="61"/>
      <c r="W38" s="54"/>
      <c r="X38" s="54"/>
      <c r="Y38" s="55"/>
      <c r="Z38" s="26"/>
      <c r="AA38" s="26"/>
      <c r="AB38" s="27"/>
      <c r="AD38" s="9">
        <v>1</v>
      </c>
      <c r="AE38" s="9" t="str">
        <f>C37</f>
        <v>Kosina Ondřej</v>
      </c>
      <c r="AF38" s="12">
        <v>4</v>
      </c>
      <c r="AG38" s="9" t="str">
        <f>C43</f>
        <v>Rejman Marek</v>
      </c>
      <c r="AH38" s="10" t="s">
        <v>166</v>
      </c>
      <c r="AI38" s="10" t="s">
        <v>166</v>
      </c>
      <c r="AJ38" s="10" t="s">
        <v>165</v>
      </c>
      <c r="AK38" s="10"/>
      <c r="AL38" s="10"/>
      <c r="AM38" s="13">
        <f t="shared" ref="AM38:AM43" si="9">IF(ISBLANK(AH38),"",IF(CODE(AH38)=45,0,1)+IF(ISBLANK(AI38),0,IF(CODE(AI38)=45,0,1))+IF(ISBLANK(AJ38),0,IF(CODE(AJ38)=45,0,1))+IF(ISBLANK(AK38),0,IF(CODE(AK38)=45,0,1))+IF(ISBLANK(AL38),0,IF(CODE(AL38)=45,0,1)))</f>
        <v>3</v>
      </c>
      <c r="AN38" s="13">
        <f t="shared" ref="AN38:AN43" si="10">IF(ISBLANK(AH38),"",IF(CODE(AH38)=45,1,0)+IF(ISBLANK(AI38),0,IF(CODE(AI38)=45,1,0))+IF(ISBLANK(AJ38),0,IF(CODE(AJ38)=45,1,0))+IF(ISBLANK(AK38),0,IF(CODE(AK38)=45,1,0))+IF(ISBLANK(AL38),0,IF(CODE(AL38)=45,1,0)))</f>
        <v>0</v>
      </c>
      <c r="AO38" s="9"/>
      <c r="AP38" s="14" t="str">
        <f t="shared" ref="AP38:AP43" si="11">IF(ISBLANK(AH38),"",IF(OR(AM38=3,AN38=3),IF(AND(ISBLANK(AK38),ISBLANK(AL38),OR(AM38=3,AN38=3)),"OK",IF(ABS(IF(CODE(AH38)=45,-1,1)+IF(CODE(AI38)=45,-1,1)+IF(CODE(AJ38)=45,-1,1))=1,IF(AND(ISBLANK(AL38),OR(AM38=3,AN38=3)),"OK",IF(IF(CODE(AH38)=45,-1,1)+IF(CODE(AI38)=45,-1,1)+IF(CODE(AJ38)=45,-1,1)+IF(CODE(AK38)=45,-1,1)=0,"OK","CHYBA")),"CHYBA")),IF(AND(AM38&lt;3,AN38&lt;3),"NEKOMPLETNÍ","CHYBA")))</f>
        <v>OK</v>
      </c>
      <c r="AQ38" s="9"/>
      <c r="AR38" s="9"/>
    </row>
    <row r="39" spans="1:44" s="38" customFormat="1" ht="14.4" customHeight="1" x14ac:dyDescent="0.3">
      <c r="A39" s="78">
        <v>33</v>
      </c>
      <c r="B39" s="79">
        <v>2</v>
      </c>
      <c r="C39" s="109" t="str">
        <f>IF(ISBLANK(A39),"",VLOOKUP(A39,'chlapci presence'!$A$2:$J$100,3)&amp;" "&amp;VLOOKUP(A39,'chlapci presence'!$A$2:$J$100,4))</f>
        <v>Farský Alexander</v>
      </c>
      <c r="D39" s="110"/>
      <c r="E39" s="15">
        <f>J37</f>
        <v>0</v>
      </c>
      <c r="F39" s="16" t="s">
        <v>14</v>
      </c>
      <c r="G39" s="16">
        <f>H37</f>
        <v>3</v>
      </c>
      <c r="H39" s="81" t="s">
        <v>56</v>
      </c>
      <c r="I39" s="82"/>
      <c r="J39" s="83"/>
      <c r="K39" s="16">
        <f>AM39</f>
        <v>0</v>
      </c>
      <c r="L39" s="16" t="s">
        <v>14</v>
      </c>
      <c r="M39" s="16">
        <f>AN39</f>
        <v>3</v>
      </c>
      <c r="N39" s="17">
        <f>AM42</f>
        <v>3</v>
      </c>
      <c r="O39" s="16" t="s">
        <v>14</v>
      </c>
      <c r="P39" s="16">
        <f>AN42</f>
        <v>1</v>
      </c>
      <c r="Q39" s="74">
        <f>IF(E39="",0,IF(E39=3,2,1))+IF(K39="",0,IF(K39=3,2,1))+IF(N39="",0,IF(N39=3,2,1))</f>
        <v>4</v>
      </c>
      <c r="R39" s="75"/>
      <c r="S39" s="75"/>
      <c r="T39" s="70">
        <f>IF(E39="",0,E39)+IF(K39="",0,K39)+IF(N39="",0,N39)</f>
        <v>3</v>
      </c>
      <c r="U39" s="72" t="s">
        <v>14</v>
      </c>
      <c r="V39" s="61">
        <f>IF(G39="",0,G39)+IF(M39="",0,M39)+IF(P39="",0,P39)</f>
        <v>7</v>
      </c>
      <c r="W39" s="54" t="s">
        <v>185</v>
      </c>
      <c r="X39" s="54"/>
      <c r="Y39" s="55"/>
      <c r="Z39" s="26"/>
      <c r="AA39" s="26"/>
      <c r="AB39" s="27"/>
      <c r="AD39" s="9">
        <v>2</v>
      </c>
      <c r="AE39" s="9" t="str">
        <f>C39</f>
        <v>Farský Alexander</v>
      </c>
      <c r="AF39" s="9">
        <v>3</v>
      </c>
      <c r="AG39" s="9" t="str">
        <f>C41</f>
        <v>Hűbner Lukáš</v>
      </c>
      <c r="AH39" s="10" t="s">
        <v>177</v>
      </c>
      <c r="AI39" s="10" t="s">
        <v>177</v>
      </c>
      <c r="AJ39" s="10" t="s">
        <v>170</v>
      </c>
      <c r="AK39" s="10"/>
      <c r="AL39" s="10"/>
      <c r="AM39" s="13">
        <f t="shared" si="9"/>
        <v>0</v>
      </c>
      <c r="AN39" s="13">
        <f t="shared" si="10"/>
        <v>3</v>
      </c>
      <c r="AO39" s="9"/>
      <c r="AP39" s="14" t="str">
        <f t="shared" si="11"/>
        <v>OK</v>
      </c>
      <c r="AQ39" s="9"/>
      <c r="AR39" s="9"/>
    </row>
    <row r="40" spans="1:44" s="38" customFormat="1" ht="14.4" customHeight="1" x14ac:dyDescent="0.3">
      <c r="A40" s="78"/>
      <c r="B40" s="80"/>
      <c r="C40" s="96" t="str">
        <f>IF(ISBLANK(A39),"",VLOOKUP(A39,'chlapci presence'!$A$2:$J$100,7))</f>
        <v>TJ Sokol PP Hradec Králové 2</v>
      </c>
      <c r="D40" s="111"/>
      <c r="E40" s="67"/>
      <c r="F40" s="68"/>
      <c r="G40" s="68"/>
      <c r="H40" s="84"/>
      <c r="I40" s="85"/>
      <c r="J40" s="86"/>
      <c r="K40" s="68" t="str">
        <f>"("&amp;AH39&amp;","&amp;AI39&amp;","&amp;AJ39&amp;","&amp;AK39&amp;","&amp;AL39&amp;")"</f>
        <v>(-5,-5,-9,,)</v>
      </c>
      <c r="L40" s="68"/>
      <c r="M40" s="68"/>
      <c r="N40" s="69" t="str">
        <f>"("&amp;AH42&amp;","&amp;AI42&amp;","&amp;AJ42&amp;","&amp;AK42&amp;","&amp;AL42&amp;")"</f>
        <v>(8,12,-9,11,)</v>
      </c>
      <c r="O40" s="68"/>
      <c r="P40" s="68"/>
      <c r="Q40" s="74"/>
      <c r="R40" s="75"/>
      <c r="S40" s="75"/>
      <c r="T40" s="70"/>
      <c r="U40" s="95"/>
      <c r="V40" s="61"/>
      <c r="W40" s="54"/>
      <c r="X40" s="54"/>
      <c r="Y40" s="55"/>
      <c r="Z40" s="26"/>
      <c r="AA40" s="26"/>
      <c r="AB40" s="27"/>
      <c r="AD40" s="9">
        <v>4</v>
      </c>
      <c r="AE40" s="9" t="str">
        <f>C43</f>
        <v>Rejman Marek</v>
      </c>
      <c r="AF40" s="9">
        <v>3</v>
      </c>
      <c r="AG40" s="9" t="str">
        <f>C41</f>
        <v>Hűbner Lukáš</v>
      </c>
      <c r="AH40" s="10" t="s">
        <v>176</v>
      </c>
      <c r="AI40" s="10" t="s">
        <v>164</v>
      </c>
      <c r="AJ40" s="10" t="s">
        <v>163</v>
      </c>
      <c r="AK40" s="10"/>
      <c r="AL40" s="10"/>
      <c r="AM40" s="13">
        <f t="shared" si="9"/>
        <v>0</v>
      </c>
      <c r="AN40" s="13">
        <f t="shared" si="10"/>
        <v>3</v>
      </c>
      <c r="AO40" s="9"/>
      <c r="AP40" s="14" t="str">
        <f t="shared" si="11"/>
        <v>OK</v>
      </c>
      <c r="AQ40" s="9"/>
      <c r="AR40" s="9"/>
    </row>
    <row r="41" spans="1:44" s="38" customFormat="1" ht="14.4" customHeight="1" x14ac:dyDescent="0.3">
      <c r="A41" s="78">
        <v>16</v>
      </c>
      <c r="B41" s="79">
        <v>3</v>
      </c>
      <c r="C41" s="109" t="str">
        <f>IF(ISBLANK(A41),"",VLOOKUP(A41,'chlapci presence'!$A$2:$J$100,3)&amp;" "&amp;VLOOKUP(A41,'chlapci presence'!$A$2:$J$100,4))</f>
        <v>Hűbner Lukáš</v>
      </c>
      <c r="D41" s="110"/>
      <c r="E41" s="15">
        <f>M37</f>
        <v>0</v>
      </c>
      <c r="F41" s="16" t="s">
        <v>14</v>
      </c>
      <c r="G41" s="16">
        <f>K37</f>
        <v>3</v>
      </c>
      <c r="H41" s="17">
        <f>M39</f>
        <v>3</v>
      </c>
      <c r="I41" s="16" t="s">
        <v>14</v>
      </c>
      <c r="J41" s="20">
        <f>K39</f>
        <v>0</v>
      </c>
      <c r="K41" s="81" t="s">
        <v>56</v>
      </c>
      <c r="L41" s="82"/>
      <c r="M41" s="83"/>
      <c r="N41" s="17">
        <f>AN40</f>
        <v>3</v>
      </c>
      <c r="O41" s="16" t="s">
        <v>14</v>
      </c>
      <c r="P41" s="16">
        <f>AM40</f>
        <v>0</v>
      </c>
      <c r="Q41" s="74">
        <f>IF(E41="",0,IF(E41=3,2,1))+IF(H41="",0,IF(H41=3,2,1))+IF(N41="",0,IF(N41=3,2,1))</f>
        <v>5</v>
      </c>
      <c r="R41" s="75"/>
      <c r="S41" s="75"/>
      <c r="T41" s="70">
        <f>IF(E41="",0,E41)+IF(H41="",0,H41)+IF(N41="",0,N41)</f>
        <v>6</v>
      </c>
      <c r="U41" s="72" t="s">
        <v>14</v>
      </c>
      <c r="V41" s="61">
        <f>IF(G41="",0,G41)+IF(J41="",0,J41)+IF(P41="",0,P41)</f>
        <v>3</v>
      </c>
      <c r="W41" s="54" t="s">
        <v>184</v>
      </c>
      <c r="X41" s="54"/>
      <c r="Y41" s="55"/>
      <c r="Z41" s="26"/>
      <c r="AA41" s="26"/>
      <c r="AB41" s="27"/>
      <c r="AD41" s="9">
        <v>1</v>
      </c>
      <c r="AE41" s="9" t="str">
        <f>C37</f>
        <v>Kosina Ondřej</v>
      </c>
      <c r="AF41" s="9">
        <v>2</v>
      </c>
      <c r="AG41" s="9" t="str">
        <f>C39</f>
        <v>Farský Alexander</v>
      </c>
      <c r="AH41" s="10" t="s">
        <v>169</v>
      </c>
      <c r="AI41" s="10" t="s">
        <v>166</v>
      </c>
      <c r="AJ41" s="10" t="s">
        <v>159</v>
      </c>
      <c r="AK41" s="10"/>
      <c r="AL41" s="10"/>
      <c r="AM41" s="13">
        <f t="shared" si="9"/>
        <v>3</v>
      </c>
      <c r="AN41" s="13">
        <f t="shared" si="10"/>
        <v>0</v>
      </c>
      <c r="AO41" s="9"/>
      <c r="AP41" s="14" t="str">
        <f t="shared" si="11"/>
        <v>OK</v>
      </c>
      <c r="AQ41" s="9"/>
      <c r="AR41" s="9"/>
    </row>
    <row r="42" spans="1:44" s="38" customFormat="1" ht="14.4" customHeight="1" x14ac:dyDescent="0.3">
      <c r="A42" s="78"/>
      <c r="B42" s="80"/>
      <c r="C42" s="96" t="str">
        <f>IF(ISBLANK(A41),"",VLOOKUP(A41,'chlapci presence'!$A$2:$J$100,7))</f>
        <v>Spartak Slatiňany</v>
      </c>
      <c r="D42" s="111"/>
      <c r="E42" s="67" t="str">
        <f>"("&amp;AH43&amp;","&amp;AI43&amp;","&amp;AJ43&amp;","&amp;AK43&amp;","&amp;AL43&amp;")"</f>
        <v>(-3,-5,-8,,)</v>
      </c>
      <c r="F42" s="68"/>
      <c r="G42" s="68"/>
      <c r="H42" s="69"/>
      <c r="I42" s="68"/>
      <c r="J42" s="112"/>
      <c r="K42" s="84"/>
      <c r="L42" s="85"/>
      <c r="M42" s="86"/>
      <c r="N42" s="69"/>
      <c r="O42" s="68"/>
      <c r="P42" s="68"/>
      <c r="Q42" s="74"/>
      <c r="R42" s="75"/>
      <c r="S42" s="75"/>
      <c r="T42" s="70"/>
      <c r="U42" s="95"/>
      <c r="V42" s="61"/>
      <c r="W42" s="54"/>
      <c r="X42" s="54"/>
      <c r="Y42" s="55"/>
      <c r="Z42" s="26"/>
      <c r="AA42" s="26"/>
      <c r="AB42" s="27"/>
      <c r="AD42" s="9">
        <v>2</v>
      </c>
      <c r="AE42" s="9" t="str">
        <f>C39</f>
        <v>Farský Alexander</v>
      </c>
      <c r="AF42" s="9">
        <v>4</v>
      </c>
      <c r="AG42" s="9" t="str">
        <f>C43</f>
        <v>Rejman Marek</v>
      </c>
      <c r="AH42" s="10" t="s">
        <v>169</v>
      </c>
      <c r="AI42" s="10" t="s">
        <v>189</v>
      </c>
      <c r="AJ42" s="10" t="s">
        <v>170</v>
      </c>
      <c r="AK42" s="10" t="s">
        <v>187</v>
      </c>
      <c r="AL42" s="10"/>
      <c r="AM42" s="13">
        <f t="shared" si="9"/>
        <v>3</v>
      </c>
      <c r="AN42" s="13">
        <f t="shared" si="10"/>
        <v>1</v>
      </c>
      <c r="AO42" s="9"/>
      <c r="AP42" s="14" t="str">
        <f t="shared" si="11"/>
        <v>OK</v>
      </c>
      <c r="AQ42" s="9"/>
      <c r="AR42" s="9"/>
    </row>
    <row r="43" spans="1:44" s="38" customFormat="1" ht="14.4" customHeight="1" x14ac:dyDescent="0.3">
      <c r="A43" s="78">
        <v>31</v>
      </c>
      <c r="B43" s="98">
        <v>4</v>
      </c>
      <c r="C43" s="109" t="str">
        <f>IF(ISBLANK(A43),"",VLOOKUP(A43,'chlapci presence'!$A$2:$J$100,3)&amp;" "&amp;VLOOKUP(A43,'chlapci presence'!$A$2:$J$100,4))</f>
        <v>Rejman Marek</v>
      </c>
      <c r="D43" s="110"/>
      <c r="E43" s="23">
        <f>P37</f>
        <v>0</v>
      </c>
      <c r="F43" s="7" t="s">
        <v>14</v>
      </c>
      <c r="G43" s="7">
        <f>N37</f>
        <v>3</v>
      </c>
      <c r="H43" s="6">
        <f>P39</f>
        <v>1</v>
      </c>
      <c r="I43" s="7" t="s">
        <v>14</v>
      </c>
      <c r="J43" s="8">
        <f>N39</f>
        <v>3</v>
      </c>
      <c r="K43" s="7">
        <f>P41</f>
        <v>0</v>
      </c>
      <c r="L43" s="7" t="s">
        <v>14</v>
      </c>
      <c r="M43" s="7">
        <f>N41</f>
        <v>3</v>
      </c>
      <c r="N43" s="81" t="s">
        <v>56</v>
      </c>
      <c r="O43" s="82"/>
      <c r="P43" s="104"/>
      <c r="Q43" s="74">
        <f>IF(E43="",0,IF(E43=3,2,1))+IF(H43="",0,IF(H43=3,2,1))+IF(K43="",0,IF(K43=3,2,1))</f>
        <v>3</v>
      </c>
      <c r="R43" s="75"/>
      <c r="S43" s="75"/>
      <c r="T43" s="70">
        <f>IF(E43="",0,E43)+IF(H43="",0,H43)+IF(K43="",0,K43)</f>
        <v>1</v>
      </c>
      <c r="U43" s="72" t="s">
        <v>14</v>
      </c>
      <c r="V43" s="61">
        <f>IF(G43="",0,G43)+IF(J43="",0,J43)+IF(M43="",0,M43)</f>
        <v>9</v>
      </c>
      <c r="W43" s="56" t="s">
        <v>186</v>
      </c>
      <c r="X43" s="56"/>
      <c r="Y43" s="57"/>
      <c r="Z43" s="26"/>
      <c r="AA43" s="26"/>
      <c r="AB43" s="27"/>
      <c r="AD43" s="9">
        <v>3</v>
      </c>
      <c r="AE43" s="9" t="str">
        <f>C41</f>
        <v>Hűbner Lukáš</v>
      </c>
      <c r="AF43" s="9">
        <v>1</v>
      </c>
      <c r="AG43" s="9" t="str">
        <f>C37</f>
        <v>Kosina Ondřej</v>
      </c>
      <c r="AH43" s="10" t="s">
        <v>176</v>
      </c>
      <c r="AI43" s="10" t="s">
        <v>177</v>
      </c>
      <c r="AJ43" s="10" t="s">
        <v>164</v>
      </c>
      <c r="AK43" s="10"/>
      <c r="AL43" s="10"/>
      <c r="AM43" s="13">
        <f t="shared" si="9"/>
        <v>0</v>
      </c>
      <c r="AN43" s="13">
        <f t="shared" si="10"/>
        <v>3</v>
      </c>
      <c r="AO43" s="9"/>
      <c r="AP43" s="14" t="str">
        <f t="shared" si="11"/>
        <v>OK</v>
      </c>
      <c r="AQ43" s="9"/>
      <c r="AR43" s="9"/>
    </row>
    <row r="44" spans="1:44" s="38" customFormat="1" ht="15" customHeight="1" thickBot="1" x14ac:dyDescent="0.35">
      <c r="A44" s="78"/>
      <c r="B44" s="108"/>
      <c r="C44" s="102" t="str">
        <f>IF(ISBLANK(A43),"",VLOOKUP(A43,'chlapci presence'!$A$2:$J$100,7))</f>
        <v>Butoves</v>
      </c>
      <c r="D44" s="103"/>
      <c r="E44" s="63"/>
      <c r="F44" s="64"/>
      <c r="G44" s="64"/>
      <c r="H44" s="65"/>
      <c r="I44" s="64"/>
      <c r="J44" s="66"/>
      <c r="K44" s="64" t="str">
        <f>"("&amp;AH40&amp;","&amp;AI40&amp;","&amp;AJ40&amp;","&amp;AK40&amp;","&amp;AL40&amp;")"</f>
        <v>(-3,-8,-7,,)</v>
      </c>
      <c r="L44" s="64"/>
      <c r="M44" s="64"/>
      <c r="N44" s="105"/>
      <c r="O44" s="106"/>
      <c r="P44" s="107"/>
      <c r="Q44" s="76"/>
      <c r="R44" s="77"/>
      <c r="S44" s="77"/>
      <c r="T44" s="71"/>
      <c r="U44" s="73"/>
      <c r="V44" s="62"/>
      <c r="W44" s="58"/>
      <c r="X44" s="58"/>
      <c r="Y44" s="59"/>
    </row>
    <row r="46" spans="1:44" ht="15" thickBot="1" x14ac:dyDescent="0.35"/>
    <row r="47" spans="1:44" s="38" customFormat="1" ht="15" thickBot="1" x14ac:dyDescent="0.35">
      <c r="B47" s="101" t="s">
        <v>10</v>
      </c>
      <c r="C47" s="50"/>
      <c r="D47" s="32">
        <v>5</v>
      </c>
      <c r="E47" s="101">
        <v>1</v>
      </c>
      <c r="F47" s="50"/>
      <c r="G47" s="50"/>
      <c r="H47" s="49">
        <v>2</v>
      </c>
      <c r="I47" s="50"/>
      <c r="J47" s="60"/>
      <c r="K47" s="50">
        <v>3</v>
      </c>
      <c r="L47" s="50"/>
      <c r="M47" s="50"/>
      <c r="N47" s="49">
        <v>4</v>
      </c>
      <c r="O47" s="50"/>
      <c r="P47" s="50"/>
      <c r="Q47" s="101" t="s">
        <v>11</v>
      </c>
      <c r="R47" s="50"/>
      <c r="S47" s="50"/>
      <c r="T47" s="49" t="s">
        <v>12</v>
      </c>
      <c r="U47" s="50"/>
      <c r="V47" s="60"/>
      <c r="W47" s="49" t="s">
        <v>13</v>
      </c>
      <c r="X47" s="50"/>
      <c r="Y47" s="51"/>
      <c r="AM47" s="5"/>
      <c r="AN47" s="5"/>
      <c r="AO47" s="5"/>
    </row>
    <row r="48" spans="1:44" s="38" customFormat="1" ht="14.4" customHeight="1" x14ac:dyDescent="0.3">
      <c r="A48" s="117">
        <v>5</v>
      </c>
      <c r="B48" s="97">
        <v>1</v>
      </c>
      <c r="C48" s="99" t="str">
        <f>IF(ISBLANK(A48),"",VLOOKUP(A48,'chlapci presence'!$A$2:$J$100,3)&amp;" "&amp;VLOOKUP(A48,'chlapci presence'!$A$2:$J$100,4))</f>
        <v>Čermák Filip</v>
      </c>
      <c r="D48" s="100"/>
      <c r="E48" s="113" t="s">
        <v>56</v>
      </c>
      <c r="F48" s="114"/>
      <c r="G48" s="115"/>
      <c r="H48" s="6">
        <f>AM52</f>
        <v>3</v>
      </c>
      <c r="I48" s="7" t="s">
        <v>14</v>
      </c>
      <c r="J48" s="8">
        <f>AN52</f>
        <v>0</v>
      </c>
      <c r="K48" s="7">
        <f>AN54</f>
        <v>0</v>
      </c>
      <c r="L48" s="7" t="s">
        <v>14</v>
      </c>
      <c r="M48" s="7">
        <f>AM54</f>
        <v>3</v>
      </c>
      <c r="N48" s="6">
        <f>AM49</f>
        <v>3</v>
      </c>
      <c r="O48" s="7" t="s">
        <v>14</v>
      </c>
      <c r="P48" s="7">
        <f>AN49</f>
        <v>0</v>
      </c>
      <c r="Q48" s="80">
        <f>IF(H48="",0,IF(H48=3,2,1))+IF(K48="",0,IF(K48=3,2,1))+IF(N48="",0,IF(N48=3,2,1))</f>
        <v>5</v>
      </c>
      <c r="R48" s="94"/>
      <c r="S48" s="94"/>
      <c r="T48" s="96">
        <f>IF(H48="",0,H48)+IF(K48="",0,K48)+IF(N48="",0,N48)</f>
        <v>6</v>
      </c>
      <c r="U48" s="72" t="s">
        <v>14</v>
      </c>
      <c r="V48" s="87">
        <f>IF(J48="",0,J48)+IF(M48="",0,M48)+IF(P48="",0,P48)</f>
        <v>3</v>
      </c>
      <c r="W48" s="52" t="s">
        <v>184</v>
      </c>
      <c r="X48" s="52"/>
      <c r="Y48" s="53"/>
      <c r="Z48" s="26"/>
      <c r="AA48" s="26"/>
      <c r="AB48" s="27"/>
      <c r="AE48" s="9"/>
      <c r="AF48" s="10"/>
      <c r="AG48" s="10"/>
      <c r="AH48" s="10" t="s">
        <v>15</v>
      </c>
      <c r="AI48" s="10" t="s">
        <v>16</v>
      </c>
      <c r="AJ48" s="11" t="s">
        <v>17</v>
      </c>
      <c r="AK48" s="10" t="s">
        <v>18</v>
      </c>
      <c r="AL48" s="10" t="s">
        <v>19</v>
      </c>
      <c r="AM48" s="88" t="s">
        <v>20</v>
      </c>
      <c r="AN48" s="88"/>
      <c r="AO48" s="9"/>
      <c r="AP48" s="9" t="s">
        <v>21</v>
      </c>
      <c r="AQ48" s="9"/>
      <c r="AR48" s="9"/>
    </row>
    <row r="49" spans="1:44" s="38" customFormat="1" ht="14.4" customHeight="1" x14ac:dyDescent="0.3">
      <c r="A49" s="117"/>
      <c r="B49" s="98"/>
      <c r="C49" s="96" t="str">
        <f>IF(ISBLANK(A48),"",VLOOKUP(A48,'chlapci presence'!$A$2:$J$100,7))</f>
        <v>SK Dobré</v>
      </c>
      <c r="D49" s="111"/>
      <c r="E49" s="116"/>
      <c r="F49" s="85"/>
      <c r="G49" s="86"/>
      <c r="H49" s="89" t="str">
        <f>"("&amp;AH52&amp;","&amp;AI52&amp;","&amp;AJ52&amp;","&amp;AK52&amp;","&amp;AL52&amp;")"</f>
        <v>(8,5,7,,)</v>
      </c>
      <c r="I49" s="90"/>
      <c r="J49" s="91"/>
      <c r="K49" s="90"/>
      <c r="L49" s="90"/>
      <c r="M49" s="90"/>
      <c r="N49" s="92" t="str">
        <f>"("&amp;AH49&amp;","&amp;AI49&amp;","&amp;AJ49&amp;","&amp;AK49&amp;","&amp;AL49&amp;")"</f>
        <v>(4,6,4,,)</v>
      </c>
      <c r="O49" s="93"/>
      <c r="P49" s="93"/>
      <c r="Q49" s="74"/>
      <c r="R49" s="75"/>
      <c r="S49" s="75"/>
      <c r="T49" s="70"/>
      <c r="U49" s="95"/>
      <c r="V49" s="61"/>
      <c r="W49" s="54"/>
      <c r="X49" s="54"/>
      <c r="Y49" s="55"/>
      <c r="Z49" s="26"/>
      <c r="AA49" s="26"/>
      <c r="AB49" s="27"/>
      <c r="AD49" s="9">
        <v>1</v>
      </c>
      <c r="AE49" s="9" t="str">
        <f>C48</f>
        <v>Čermák Filip</v>
      </c>
      <c r="AF49" s="12">
        <v>4</v>
      </c>
      <c r="AG49" s="9" t="str">
        <f>C54</f>
        <v>Pokorný Štěpán</v>
      </c>
      <c r="AH49" s="10" t="s">
        <v>165</v>
      </c>
      <c r="AI49" s="10" t="s">
        <v>159</v>
      </c>
      <c r="AJ49" s="10" t="s">
        <v>165</v>
      </c>
      <c r="AK49" s="10"/>
      <c r="AL49" s="10"/>
      <c r="AM49" s="13">
        <f t="shared" ref="AM49:AM54" si="12">IF(ISBLANK(AH49),"",IF(CODE(AH49)=45,0,1)+IF(ISBLANK(AI49),0,IF(CODE(AI49)=45,0,1))+IF(ISBLANK(AJ49),0,IF(CODE(AJ49)=45,0,1))+IF(ISBLANK(AK49),0,IF(CODE(AK49)=45,0,1))+IF(ISBLANK(AL49),0,IF(CODE(AL49)=45,0,1)))</f>
        <v>3</v>
      </c>
      <c r="AN49" s="13">
        <f t="shared" ref="AN49:AN54" si="13">IF(ISBLANK(AH49),"",IF(CODE(AH49)=45,1,0)+IF(ISBLANK(AI49),0,IF(CODE(AI49)=45,1,0))+IF(ISBLANK(AJ49),0,IF(CODE(AJ49)=45,1,0))+IF(ISBLANK(AK49),0,IF(CODE(AK49)=45,1,0))+IF(ISBLANK(AL49),0,IF(CODE(AL49)=45,1,0)))</f>
        <v>0</v>
      </c>
      <c r="AO49" s="9"/>
      <c r="AP49" s="14" t="str">
        <f t="shared" ref="AP49:AP54" si="14">IF(ISBLANK(AH49),"",IF(OR(AM49=3,AN49=3),IF(AND(ISBLANK(AK49),ISBLANK(AL49),OR(AM49=3,AN49=3)),"OK",IF(ABS(IF(CODE(AH49)=45,-1,1)+IF(CODE(AI49)=45,-1,1)+IF(CODE(AJ49)=45,-1,1))=1,IF(AND(ISBLANK(AL49),OR(AM49=3,AN49=3)),"OK",IF(IF(CODE(AH49)=45,-1,1)+IF(CODE(AI49)=45,-1,1)+IF(CODE(AJ49)=45,-1,1)+IF(CODE(AK49)=45,-1,1)=0,"OK","CHYBA")),"CHYBA")),IF(AND(AM49&lt;3,AN49&lt;3),"NEKOMPLETNÍ","CHYBA")))</f>
        <v>OK</v>
      </c>
      <c r="AQ49" s="9"/>
      <c r="AR49" s="9"/>
    </row>
    <row r="50" spans="1:44" s="38" customFormat="1" ht="14.4" customHeight="1" x14ac:dyDescent="0.3">
      <c r="A50" s="78">
        <v>34</v>
      </c>
      <c r="B50" s="79">
        <v>2</v>
      </c>
      <c r="C50" s="109" t="str">
        <f>IF(ISBLANK(A50),"",VLOOKUP(A50,'chlapci presence'!$A$2:$J$100,3)&amp;" "&amp;VLOOKUP(A50,'chlapci presence'!$A$2:$J$100,4))</f>
        <v>Karásek Petr</v>
      </c>
      <c r="D50" s="110"/>
      <c r="E50" s="15">
        <f>J48</f>
        <v>0</v>
      </c>
      <c r="F50" s="16" t="s">
        <v>14</v>
      </c>
      <c r="G50" s="16">
        <f>H48</f>
        <v>3</v>
      </c>
      <c r="H50" s="81" t="s">
        <v>56</v>
      </c>
      <c r="I50" s="82"/>
      <c r="J50" s="83"/>
      <c r="K50" s="16">
        <f>AM50</f>
        <v>0</v>
      </c>
      <c r="L50" s="16" t="s">
        <v>14</v>
      </c>
      <c r="M50" s="16">
        <f>AN50</f>
        <v>3</v>
      </c>
      <c r="N50" s="17">
        <f>AM53</f>
        <v>3</v>
      </c>
      <c r="O50" s="16" t="s">
        <v>14</v>
      </c>
      <c r="P50" s="16">
        <f>AN53</f>
        <v>1</v>
      </c>
      <c r="Q50" s="74">
        <f>IF(E50="",0,IF(E50=3,2,1))+IF(K50="",0,IF(K50=3,2,1))+IF(N50="",0,IF(N50=3,2,1))</f>
        <v>4</v>
      </c>
      <c r="R50" s="75"/>
      <c r="S50" s="75"/>
      <c r="T50" s="70">
        <f>IF(E50="",0,E50)+IF(K50="",0,K50)+IF(N50="",0,N50)</f>
        <v>3</v>
      </c>
      <c r="U50" s="72" t="s">
        <v>14</v>
      </c>
      <c r="V50" s="61">
        <f>IF(G50="",0,G50)+IF(M50="",0,M50)+IF(P50="",0,P50)</f>
        <v>7</v>
      </c>
      <c r="W50" s="54" t="s">
        <v>185</v>
      </c>
      <c r="X50" s="54"/>
      <c r="Y50" s="55"/>
      <c r="Z50" s="26"/>
      <c r="AA50" s="26"/>
      <c r="AB50" s="27"/>
      <c r="AD50" s="9">
        <v>2</v>
      </c>
      <c r="AE50" s="9" t="str">
        <f>C50</f>
        <v>Karásek Petr</v>
      </c>
      <c r="AF50" s="9">
        <v>3</v>
      </c>
      <c r="AG50" s="9" t="str">
        <f>C52</f>
        <v>Váša Tomáš</v>
      </c>
      <c r="AH50" s="10" t="s">
        <v>180</v>
      </c>
      <c r="AI50" s="10" t="s">
        <v>178</v>
      </c>
      <c r="AJ50" s="10" t="s">
        <v>163</v>
      </c>
      <c r="AK50" s="10"/>
      <c r="AL50" s="10"/>
      <c r="AM50" s="13">
        <f t="shared" si="12"/>
        <v>0</v>
      </c>
      <c r="AN50" s="13">
        <f t="shared" si="13"/>
        <v>3</v>
      </c>
      <c r="AO50" s="9"/>
      <c r="AP50" s="14" t="str">
        <f t="shared" si="14"/>
        <v>OK</v>
      </c>
      <c r="AQ50" s="9"/>
      <c r="AR50" s="9"/>
    </row>
    <row r="51" spans="1:44" s="38" customFormat="1" ht="14.4" customHeight="1" x14ac:dyDescent="0.3">
      <c r="A51" s="78"/>
      <c r="B51" s="80"/>
      <c r="C51" s="96" t="str">
        <f>IF(ISBLANK(A50),"",VLOOKUP(A50,'chlapci presence'!$A$2:$J$100,7))</f>
        <v>KST Holice</v>
      </c>
      <c r="D51" s="111"/>
      <c r="E51" s="67"/>
      <c r="F51" s="68"/>
      <c r="G51" s="68"/>
      <c r="H51" s="84"/>
      <c r="I51" s="85"/>
      <c r="J51" s="86"/>
      <c r="K51" s="68" t="str">
        <f>"("&amp;AH50&amp;","&amp;AI50&amp;","&amp;AJ50&amp;","&amp;AK50&amp;","&amp;AL50&amp;")"</f>
        <v>(-1,-6,-7,,)</v>
      </c>
      <c r="L51" s="68"/>
      <c r="M51" s="68"/>
      <c r="N51" s="69" t="str">
        <f>"("&amp;AH53&amp;","&amp;AI53&amp;","&amp;AJ53&amp;","&amp;AK53&amp;","&amp;AL53&amp;")"</f>
        <v>(3,-6,0,5,)</v>
      </c>
      <c r="O51" s="68"/>
      <c r="P51" s="68"/>
      <c r="Q51" s="74"/>
      <c r="R51" s="75"/>
      <c r="S51" s="75"/>
      <c r="T51" s="70"/>
      <c r="U51" s="95"/>
      <c r="V51" s="61"/>
      <c r="W51" s="54"/>
      <c r="X51" s="54"/>
      <c r="Y51" s="55"/>
      <c r="Z51" s="26"/>
      <c r="AA51" s="26"/>
      <c r="AB51" s="27"/>
      <c r="AD51" s="9">
        <v>4</v>
      </c>
      <c r="AE51" s="9" t="str">
        <f>C54</f>
        <v>Pokorný Štěpán</v>
      </c>
      <c r="AF51" s="9">
        <v>3</v>
      </c>
      <c r="AG51" s="9" t="str">
        <f>C52</f>
        <v>Váša Tomáš</v>
      </c>
      <c r="AH51" s="10" t="s">
        <v>176</v>
      </c>
      <c r="AI51" s="10" t="s">
        <v>171</v>
      </c>
      <c r="AJ51" s="10" t="s">
        <v>178</v>
      </c>
      <c r="AK51" s="10"/>
      <c r="AL51" s="10"/>
      <c r="AM51" s="13">
        <f t="shared" si="12"/>
        <v>0</v>
      </c>
      <c r="AN51" s="13">
        <f t="shared" si="13"/>
        <v>3</v>
      </c>
      <c r="AO51" s="9"/>
      <c r="AP51" s="14" t="str">
        <f t="shared" si="14"/>
        <v>OK</v>
      </c>
      <c r="AQ51" s="9"/>
      <c r="AR51" s="9"/>
    </row>
    <row r="52" spans="1:44" s="38" customFormat="1" ht="14.4" customHeight="1" x14ac:dyDescent="0.3">
      <c r="A52" s="78">
        <v>15</v>
      </c>
      <c r="B52" s="79">
        <v>3</v>
      </c>
      <c r="C52" s="109" t="str">
        <f>IF(ISBLANK(A52),"",VLOOKUP(A52,'chlapci presence'!$A$2:$J$100,3)&amp;" "&amp;VLOOKUP(A52,'chlapci presence'!$A$2:$J$100,4))</f>
        <v>Váša Tomáš</v>
      </c>
      <c r="D52" s="110"/>
      <c r="E52" s="15">
        <f>M48</f>
        <v>3</v>
      </c>
      <c r="F52" s="16" t="s">
        <v>14</v>
      </c>
      <c r="G52" s="16">
        <f>K48</f>
        <v>0</v>
      </c>
      <c r="H52" s="17">
        <f>M50</f>
        <v>3</v>
      </c>
      <c r="I52" s="16" t="s">
        <v>14</v>
      </c>
      <c r="J52" s="20">
        <f>K50</f>
        <v>0</v>
      </c>
      <c r="K52" s="81" t="s">
        <v>56</v>
      </c>
      <c r="L52" s="82"/>
      <c r="M52" s="83"/>
      <c r="N52" s="17">
        <f>AN51</f>
        <v>3</v>
      </c>
      <c r="O52" s="16" t="s">
        <v>14</v>
      </c>
      <c r="P52" s="16">
        <f>AM51</f>
        <v>0</v>
      </c>
      <c r="Q52" s="74">
        <f>IF(E52="",0,IF(E52=3,2,1))+IF(H52="",0,IF(H52=3,2,1))+IF(N52="",0,IF(N52=3,2,1))</f>
        <v>6</v>
      </c>
      <c r="R52" s="75"/>
      <c r="S52" s="75"/>
      <c r="T52" s="70">
        <f>IF(E52="",0,E52)+IF(H52="",0,H52)+IF(N52="",0,N52)</f>
        <v>9</v>
      </c>
      <c r="U52" s="72" t="s">
        <v>14</v>
      </c>
      <c r="V52" s="61">
        <f>IF(G52="",0,G52)+IF(J52="",0,J52)+IF(P52="",0,P52)</f>
        <v>0</v>
      </c>
      <c r="W52" s="54" t="s">
        <v>183</v>
      </c>
      <c r="X52" s="54"/>
      <c r="Y52" s="55"/>
      <c r="Z52" s="26"/>
      <c r="AA52" s="26"/>
      <c r="AB52" s="27"/>
      <c r="AD52" s="9">
        <v>1</v>
      </c>
      <c r="AE52" s="9" t="str">
        <f>C48</f>
        <v>Čermák Filip</v>
      </c>
      <c r="AF52" s="9">
        <v>2</v>
      </c>
      <c r="AG52" s="9" t="str">
        <f>C50</f>
        <v>Karásek Petr</v>
      </c>
      <c r="AH52" s="10" t="s">
        <v>169</v>
      </c>
      <c r="AI52" s="10" t="s">
        <v>175</v>
      </c>
      <c r="AJ52" s="10" t="s">
        <v>161</v>
      </c>
      <c r="AK52" s="10"/>
      <c r="AL52" s="10"/>
      <c r="AM52" s="13">
        <f t="shared" si="12"/>
        <v>3</v>
      </c>
      <c r="AN52" s="13">
        <f t="shared" si="13"/>
        <v>0</v>
      </c>
      <c r="AO52" s="9"/>
      <c r="AP52" s="14" t="str">
        <f t="shared" si="14"/>
        <v>OK</v>
      </c>
      <c r="AQ52" s="9"/>
      <c r="AR52" s="9"/>
    </row>
    <row r="53" spans="1:44" s="38" customFormat="1" ht="14.4" customHeight="1" x14ac:dyDescent="0.3">
      <c r="A53" s="78"/>
      <c r="B53" s="80"/>
      <c r="C53" s="96" t="str">
        <f>IF(ISBLANK(A52),"",VLOOKUP(A52,'chlapci presence'!$A$2:$J$100,7))</f>
        <v>Heřmanův Městec</v>
      </c>
      <c r="D53" s="111"/>
      <c r="E53" s="67" t="str">
        <f>"("&amp;AH54&amp;","&amp;AI54&amp;","&amp;AJ54&amp;","&amp;AK54&amp;","&amp;AL54&amp;")"</f>
        <v>(4,7,5,,)</v>
      </c>
      <c r="F53" s="68"/>
      <c r="G53" s="68"/>
      <c r="H53" s="69"/>
      <c r="I53" s="68"/>
      <c r="J53" s="112"/>
      <c r="K53" s="84"/>
      <c r="L53" s="85"/>
      <c r="M53" s="86"/>
      <c r="N53" s="69"/>
      <c r="O53" s="68"/>
      <c r="P53" s="68"/>
      <c r="Q53" s="74"/>
      <c r="R53" s="75"/>
      <c r="S53" s="75"/>
      <c r="T53" s="70"/>
      <c r="U53" s="95"/>
      <c r="V53" s="61"/>
      <c r="W53" s="54"/>
      <c r="X53" s="54"/>
      <c r="Y53" s="55"/>
      <c r="Z53" s="26"/>
      <c r="AA53" s="26"/>
      <c r="AB53" s="27"/>
      <c r="AD53" s="9">
        <v>2</v>
      </c>
      <c r="AE53" s="9" t="str">
        <f>C50</f>
        <v>Karásek Petr</v>
      </c>
      <c r="AF53" s="9">
        <v>4</v>
      </c>
      <c r="AG53" s="9" t="str">
        <f>C54</f>
        <v>Pokorný Štěpán</v>
      </c>
      <c r="AH53" s="10" t="s">
        <v>162</v>
      </c>
      <c r="AI53" s="10" t="s">
        <v>178</v>
      </c>
      <c r="AJ53" s="10" t="s">
        <v>188</v>
      </c>
      <c r="AK53" s="10" t="s">
        <v>175</v>
      </c>
      <c r="AL53" s="10"/>
      <c r="AM53" s="13">
        <f t="shared" si="12"/>
        <v>3</v>
      </c>
      <c r="AN53" s="13">
        <f t="shared" si="13"/>
        <v>1</v>
      </c>
      <c r="AO53" s="9"/>
      <c r="AP53" s="14" t="str">
        <f t="shared" si="14"/>
        <v>OK</v>
      </c>
      <c r="AQ53" s="9"/>
      <c r="AR53" s="9"/>
    </row>
    <row r="54" spans="1:44" s="38" customFormat="1" ht="14.4" customHeight="1" x14ac:dyDescent="0.3">
      <c r="A54" s="78">
        <v>47</v>
      </c>
      <c r="B54" s="98">
        <v>4</v>
      </c>
      <c r="C54" s="109" t="str">
        <f>IF(ISBLANK(A54),"",VLOOKUP(A54,'chlapci presence'!$A$2:$J$100,3)&amp;" "&amp;VLOOKUP(A54,'chlapci presence'!$A$2:$J$100,4))</f>
        <v>Pokorný Štěpán</v>
      </c>
      <c r="D54" s="110"/>
      <c r="E54" s="23">
        <f>P48</f>
        <v>0</v>
      </c>
      <c r="F54" s="7" t="s">
        <v>14</v>
      </c>
      <c r="G54" s="7">
        <f>N48</f>
        <v>3</v>
      </c>
      <c r="H54" s="6">
        <f>P50</f>
        <v>1</v>
      </c>
      <c r="I54" s="7" t="s">
        <v>14</v>
      </c>
      <c r="J54" s="8">
        <f>N50</f>
        <v>3</v>
      </c>
      <c r="K54" s="7">
        <f>P52</f>
        <v>0</v>
      </c>
      <c r="L54" s="7" t="s">
        <v>14</v>
      </c>
      <c r="M54" s="7">
        <f>N52</f>
        <v>3</v>
      </c>
      <c r="N54" s="81" t="s">
        <v>56</v>
      </c>
      <c r="O54" s="82"/>
      <c r="P54" s="104"/>
      <c r="Q54" s="74">
        <f>IF(E54="",0,IF(E54=3,2,1))+IF(H54="",0,IF(H54=3,2,1))+IF(K54="",0,IF(K54=3,2,1))</f>
        <v>3</v>
      </c>
      <c r="R54" s="75"/>
      <c r="S54" s="75"/>
      <c r="T54" s="70">
        <f>IF(E54="",0,E54)+IF(H54="",0,H54)+IF(K54="",0,K54)</f>
        <v>1</v>
      </c>
      <c r="U54" s="72" t="s">
        <v>14</v>
      </c>
      <c r="V54" s="61">
        <f>IF(G54="",0,G54)+IF(J54="",0,J54)+IF(M54="",0,M54)</f>
        <v>9</v>
      </c>
      <c r="W54" s="56" t="s">
        <v>186</v>
      </c>
      <c r="X54" s="56"/>
      <c r="Y54" s="57"/>
      <c r="Z54" s="26"/>
      <c r="AA54" s="26"/>
      <c r="AB54" s="27"/>
      <c r="AD54" s="9">
        <v>3</v>
      </c>
      <c r="AE54" s="9" t="str">
        <f>C52</f>
        <v>Váša Tomáš</v>
      </c>
      <c r="AF54" s="9">
        <v>1</v>
      </c>
      <c r="AG54" s="9" t="str">
        <f>C48</f>
        <v>Čermák Filip</v>
      </c>
      <c r="AH54" s="10" t="s">
        <v>165</v>
      </c>
      <c r="AI54" s="10" t="s">
        <v>161</v>
      </c>
      <c r="AJ54" s="10" t="s">
        <v>175</v>
      </c>
      <c r="AK54" s="10"/>
      <c r="AL54" s="10"/>
      <c r="AM54" s="13">
        <f t="shared" si="12"/>
        <v>3</v>
      </c>
      <c r="AN54" s="13">
        <f t="shared" si="13"/>
        <v>0</v>
      </c>
      <c r="AO54" s="9"/>
      <c r="AP54" s="14" t="str">
        <f t="shared" si="14"/>
        <v>OK</v>
      </c>
      <c r="AQ54" s="9"/>
      <c r="AR54" s="9"/>
    </row>
    <row r="55" spans="1:44" s="38" customFormat="1" ht="15" customHeight="1" thickBot="1" x14ac:dyDescent="0.35">
      <c r="A55" s="78"/>
      <c r="B55" s="108"/>
      <c r="C55" s="102" t="str">
        <f>IF(ISBLANK(A54),"",VLOOKUP(A54,'chlapci presence'!$A$2:$J$100,7))</f>
        <v>Butoves</v>
      </c>
      <c r="D55" s="103"/>
      <c r="E55" s="63"/>
      <c r="F55" s="64"/>
      <c r="G55" s="64"/>
      <c r="H55" s="65"/>
      <c r="I55" s="64"/>
      <c r="J55" s="66"/>
      <c r="K55" s="64" t="str">
        <f>"("&amp;AH51&amp;","&amp;AI51&amp;","&amp;AJ51&amp;","&amp;AK51&amp;","&amp;AL51&amp;")"</f>
        <v>(-3,-2,-6,,)</v>
      </c>
      <c r="L55" s="64"/>
      <c r="M55" s="64"/>
      <c r="N55" s="105"/>
      <c r="O55" s="106"/>
      <c r="P55" s="107"/>
      <c r="Q55" s="76"/>
      <c r="R55" s="77"/>
      <c r="S55" s="77"/>
      <c r="T55" s="71"/>
      <c r="U55" s="73"/>
      <c r="V55" s="62"/>
      <c r="W55" s="58"/>
      <c r="X55" s="58"/>
      <c r="Y55" s="59"/>
    </row>
    <row r="57" spans="1:44" ht="15" thickBot="1" x14ac:dyDescent="0.35"/>
    <row r="58" spans="1:44" s="38" customFormat="1" ht="15" thickBot="1" x14ac:dyDescent="0.35">
      <c r="B58" s="101" t="s">
        <v>10</v>
      </c>
      <c r="C58" s="50"/>
      <c r="D58" s="32">
        <v>6</v>
      </c>
      <c r="E58" s="101">
        <v>1</v>
      </c>
      <c r="F58" s="50"/>
      <c r="G58" s="50"/>
      <c r="H58" s="49">
        <v>2</v>
      </c>
      <c r="I58" s="50"/>
      <c r="J58" s="60"/>
      <c r="K58" s="50">
        <v>3</v>
      </c>
      <c r="L58" s="50"/>
      <c r="M58" s="50"/>
      <c r="N58" s="49">
        <v>4</v>
      </c>
      <c r="O58" s="50"/>
      <c r="P58" s="50"/>
      <c r="Q58" s="101" t="s">
        <v>11</v>
      </c>
      <c r="R58" s="50"/>
      <c r="S58" s="50"/>
      <c r="T58" s="49" t="s">
        <v>12</v>
      </c>
      <c r="U58" s="50"/>
      <c r="V58" s="60"/>
      <c r="W58" s="49" t="s">
        <v>13</v>
      </c>
      <c r="X58" s="50"/>
      <c r="Y58" s="51"/>
      <c r="AM58" s="5"/>
      <c r="AN58" s="5"/>
      <c r="AO58" s="5"/>
    </row>
    <row r="59" spans="1:44" s="38" customFormat="1" ht="14.4" customHeight="1" x14ac:dyDescent="0.3">
      <c r="A59" s="117">
        <v>6</v>
      </c>
      <c r="B59" s="97">
        <v>1</v>
      </c>
      <c r="C59" s="99" t="str">
        <f>IF(ISBLANK(A59),"",VLOOKUP(A59,'chlapci presence'!$A$2:$J$100,3)&amp;" "&amp;VLOOKUP(A59,'chlapci presence'!$A$2:$J$100,4))</f>
        <v>Fidler Jakub</v>
      </c>
      <c r="D59" s="100"/>
      <c r="E59" s="113" t="s">
        <v>56</v>
      </c>
      <c r="F59" s="114"/>
      <c r="G59" s="115"/>
      <c r="H59" s="6">
        <f>AM63</f>
        <v>3</v>
      </c>
      <c r="I59" s="7" t="s">
        <v>14</v>
      </c>
      <c r="J59" s="8">
        <f>AN63</f>
        <v>0</v>
      </c>
      <c r="K59" s="7">
        <f>AN65</f>
        <v>3</v>
      </c>
      <c r="L59" s="7" t="s">
        <v>14</v>
      </c>
      <c r="M59" s="7">
        <f>AM65</f>
        <v>0</v>
      </c>
      <c r="N59" s="6">
        <f>AM60</f>
        <v>3</v>
      </c>
      <c r="O59" s="7" t="s">
        <v>14</v>
      </c>
      <c r="P59" s="7">
        <f>AN60</f>
        <v>0</v>
      </c>
      <c r="Q59" s="80">
        <f>IF(H59="",0,IF(H59=3,2,1))+IF(K59="",0,IF(K59=3,2,1))+IF(N59="",0,IF(N59=3,2,1))</f>
        <v>6</v>
      </c>
      <c r="R59" s="94"/>
      <c r="S59" s="94"/>
      <c r="T59" s="96">
        <f>IF(H59="",0,H59)+IF(K59="",0,K59)+IF(N59="",0,N59)</f>
        <v>9</v>
      </c>
      <c r="U59" s="72" t="s">
        <v>14</v>
      </c>
      <c r="V59" s="87">
        <f>IF(J59="",0,J59)+IF(M59="",0,M59)+IF(P59="",0,P59)</f>
        <v>0</v>
      </c>
      <c r="W59" s="52" t="s">
        <v>183</v>
      </c>
      <c r="X59" s="52"/>
      <c r="Y59" s="53"/>
      <c r="Z59" s="26"/>
      <c r="AA59" s="26"/>
      <c r="AB59" s="27"/>
      <c r="AE59" s="9"/>
      <c r="AF59" s="10"/>
      <c r="AG59" s="10"/>
      <c r="AH59" s="10" t="s">
        <v>15</v>
      </c>
      <c r="AI59" s="10" t="s">
        <v>16</v>
      </c>
      <c r="AJ59" s="11" t="s">
        <v>17</v>
      </c>
      <c r="AK59" s="10" t="s">
        <v>18</v>
      </c>
      <c r="AL59" s="10" t="s">
        <v>19</v>
      </c>
      <c r="AM59" s="88" t="s">
        <v>20</v>
      </c>
      <c r="AN59" s="88"/>
      <c r="AO59" s="9"/>
      <c r="AP59" s="9" t="s">
        <v>21</v>
      </c>
      <c r="AQ59" s="9"/>
      <c r="AR59" s="9"/>
    </row>
    <row r="60" spans="1:44" s="38" customFormat="1" ht="14.4" customHeight="1" x14ac:dyDescent="0.3">
      <c r="A60" s="117"/>
      <c r="B60" s="98"/>
      <c r="C60" s="96" t="str">
        <f>IF(ISBLANK(A59),"",VLOOKUP(A59,'chlapci presence'!$A$2:$J$100,7))</f>
        <v>TJ Sokol PP Hradec Králové 2</v>
      </c>
      <c r="D60" s="111"/>
      <c r="E60" s="116"/>
      <c r="F60" s="85"/>
      <c r="G60" s="86"/>
      <c r="H60" s="89" t="str">
        <f>"("&amp;AH63&amp;","&amp;AI63&amp;","&amp;AJ63&amp;","&amp;AK63&amp;","&amp;AL63&amp;")"</f>
        <v>(3,0,1,,)</v>
      </c>
      <c r="I60" s="90"/>
      <c r="J60" s="91"/>
      <c r="K60" s="90"/>
      <c r="L60" s="90"/>
      <c r="M60" s="90"/>
      <c r="N60" s="92" t="str">
        <f>"("&amp;AH60&amp;","&amp;AI60&amp;","&amp;AJ60&amp;","&amp;AK60&amp;","&amp;AL60&amp;")"</f>
        <v>(3,3,1,,)</v>
      </c>
      <c r="O60" s="93"/>
      <c r="P60" s="93"/>
      <c r="Q60" s="74"/>
      <c r="R60" s="75"/>
      <c r="S60" s="75"/>
      <c r="T60" s="70"/>
      <c r="U60" s="95"/>
      <c r="V60" s="61"/>
      <c r="W60" s="54"/>
      <c r="X60" s="54"/>
      <c r="Y60" s="55"/>
      <c r="Z60" s="26"/>
      <c r="AA60" s="26"/>
      <c r="AB60" s="27"/>
      <c r="AD60" s="9">
        <v>1</v>
      </c>
      <c r="AE60" s="9" t="str">
        <f>C59</f>
        <v>Fidler Jakub</v>
      </c>
      <c r="AF60" s="12">
        <v>4</v>
      </c>
      <c r="AG60" s="9" t="str">
        <f>C65</f>
        <v>Vyčítal Filip</v>
      </c>
      <c r="AH60" s="10" t="s">
        <v>162</v>
      </c>
      <c r="AI60" s="10" t="s">
        <v>162</v>
      </c>
      <c r="AJ60" s="10" t="s">
        <v>160</v>
      </c>
      <c r="AK60" s="10"/>
      <c r="AL60" s="10"/>
      <c r="AM60" s="13">
        <f t="shared" ref="AM60:AM65" si="15">IF(ISBLANK(AH60),"",IF(CODE(AH60)=45,0,1)+IF(ISBLANK(AI60),0,IF(CODE(AI60)=45,0,1))+IF(ISBLANK(AJ60),0,IF(CODE(AJ60)=45,0,1))+IF(ISBLANK(AK60),0,IF(CODE(AK60)=45,0,1))+IF(ISBLANK(AL60),0,IF(CODE(AL60)=45,0,1)))</f>
        <v>3</v>
      </c>
      <c r="AN60" s="13">
        <f t="shared" ref="AN60:AN65" si="16">IF(ISBLANK(AH60),"",IF(CODE(AH60)=45,1,0)+IF(ISBLANK(AI60),0,IF(CODE(AI60)=45,1,0))+IF(ISBLANK(AJ60),0,IF(CODE(AJ60)=45,1,0))+IF(ISBLANK(AK60),0,IF(CODE(AK60)=45,1,0))+IF(ISBLANK(AL60),0,IF(CODE(AL60)=45,1,0)))</f>
        <v>0</v>
      </c>
      <c r="AO60" s="9"/>
      <c r="AP60" s="14" t="str">
        <f t="shared" ref="AP60:AP65" si="17">IF(ISBLANK(AH60),"",IF(OR(AM60=3,AN60=3),IF(AND(ISBLANK(AK60),ISBLANK(AL60),OR(AM60=3,AN60=3)),"OK",IF(ABS(IF(CODE(AH60)=45,-1,1)+IF(CODE(AI60)=45,-1,1)+IF(CODE(AJ60)=45,-1,1))=1,IF(AND(ISBLANK(AL60),OR(AM60=3,AN60=3)),"OK",IF(IF(CODE(AH60)=45,-1,1)+IF(CODE(AI60)=45,-1,1)+IF(CODE(AJ60)=45,-1,1)+IF(CODE(AK60)=45,-1,1)=0,"OK","CHYBA")),"CHYBA")),IF(AND(AM60&lt;3,AN60&lt;3),"NEKOMPLETNÍ","CHYBA")))</f>
        <v>OK</v>
      </c>
      <c r="AQ60" s="9"/>
      <c r="AR60" s="9"/>
    </row>
    <row r="61" spans="1:44" s="38" customFormat="1" ht="14.4" customHeight="1" x14ac:dyDescent="0.3">
      <c r="A61" s="78">
        <v>44</v>
      </c>
      <c r="B61" s="79">
        <v>2</v>
      </c>
      <c r="C61" s="109" t="str">
        <f>IF(ISBLANK(A61),"",VLOOKUP(A61,'chlapci presence'!$A$2:$J$100,3)&amp;" "&amp;VLOOKUP(A61,'chlapci presence'!$A$2:$J$100,4))</f>
        <v>Pecka Matyáš</v>
      </c>
      <c r="D61" s="110"/>
      <c r="E61" s="15">
        <f>J59</f>
        <v>0</v>
      </c>
      <c r="F61" s="16" t="s">
        <v>14</v>
      </c>
      <c r="G61" s="16">
        <f>H59</f>
        <v>3</v>
      </c>
      <c r="H61" s="81" t="s">
        <v>56</v>
      </c>
      <c r="I61" s="82"/>
      <c r="J61" s="83"/>
      <c r="K61" s="16">
        <f>AM61</f>
        <v>0</v>
      </c>
      <c r="L61" s="16" t="s">
        <v>14</v>
      </c>
      <c r="M61" s="16">
        <f>AN61</f>
        <v>3</v>
      </c>
      <c r="N61" s="17">
        <f>AM64</f>
        <v>0</v>
      </c>
      <c r="O61" s="16" t="s">
        <v>14</v>
      </c>
      <c r="P61" s="16">
        <f>AN64</f>
        <v>3</v>
      </c>
      <c r="Q61" s="74">
        <f>IF(E61="",0,IF(E61=3,2,1))+IF(K61="",0,IF(K61=3,2,1))+IF(N61="",0,IF(N61=3,2,1))</f>
        <v>3</v>
      </c>
      <c r="R61" s="75"/>
      <c r="S61" s="75"/>
      <c r="T61" s="70">
        <f>IF(E61="",0,E61)+IF(K61="",0,K61)+IF(N61="",0,N61)</f>
        <v>0</v>
      </c>
      <c r="U61" s="72" t="s">
        <v>14</v>
      </c>
      <c r="V61" s="61">
        <f>IF(G61="",0,G61)+IF(M61="",0,M61)+IF(P61="",0,P61)</f>
        <v>9</v>
      </c>
      <c r="W61" s="54" t="s">
        <v>186</v>
      </c>
      <c r="X61" s="54"/>
      <c r="Y61" s="55"/>
      <c r="Z61" s="26"/>
      <c r="AA61" s="26"/>
      <c r="AB61" s="27"/>
      <c r="AD61" s="9">
        <v>2</v>
      </c>
      <c r="AE61" s="9" t="str">
        <f>C61</f>
        <v>Pecka Matyáš</v>
      </c>
      <c r="AF61" s="9">
        <v>3</v>
      </c>
      <c r="AG61" s="9" t="str">
        <f>C63</f>
        <v>Donát Antonín</v>
      </c>
      <c r="AH61" s="10" t="s">
        <v>173</v>
      </c>
      <c r="AI61" s="10" t="s">
        <v>180</v>
      </c>
      <c r="AJ61" s="10" t="s">
        <v>190</v>
      </c>
      <c r="AK61" s="10"/>
      <c r="AL61" s="10"/>
      <c r="AM61" s="13">
        <f t="shared" si="15"/>
        <v>0</v>
      </c>
      <c r="AN61" s="13">
        <f t="shared" si="16"/>
        <v>3</v>
      </c>
      <c r="AO61" s="9"/>
      <c r="AP61" s="14" t="str">
        <f t="shared" si="17"/>
        <v>OK</v>
      </c>
      <c r="AQ61" s="9"/>
      <c r="AR61" s="9"/>
    </row>
    <row r="62" spans="1:44" s="38" customFormat="1" ht="14.4" customHeight="1" x14ac:dyDescent="0.3">
      <c r="A62" s="78"/>
      <c r="B62" s="80"/>
      <c r="C62" s="96" t="str">
        <f>IF(ISBLANK(A61),"",VLOOKUP(A61,'chlapci presence'!$A$2:$J$100,7))</f>
        <v>KST Holice</v>
      </c>
      <c r="D62" s="111"/>
      <c r="E62" s="67"/>
      <c r="F62" s="68"/>
      <c r="G62" s="68"/>
      <c r="H62" s="84"/>
      <c r="I62" s="85"/>
      <c r="J62" s="86"/>
      <c r="K62" s="68" t="str">
        <f>"("&amp;AH61&amp;","&amp;AI61&amp;","&amp;AJ61&amp;","&amp;AK61&amp;","&amp;AL61&amp;")"</f>
        <v>(-4,-1,-0,,)</v>
      </c>
      <c r="L62" s="68"/>
      <c r="M62" s="68"/>
      <c r="N62" s="69" t="str">
        <f>"("&amp;AH64&amp;","&amp;AI64&amp;","&amp;AJ64&amp;","&amp;AK64&amp;","&amp;AL64&amp;")"</f>
        <v>(-4,-9,-10,,)</v>
      </c>
      <c r="O62" s="68"/>
      <c r="P62" s="68"/>
      <c r="Q62" s="74"/>
      <c r="R62" s="75"/>
      <c r="S62" s="75"/>
      <c r="T62" s="70"/>
      <c r="U62" s="95"/>
      <c r="V62" s="61"/>
      <c r="W62" s="54"/>
      <c r="X62" s="54"/>
      <c r="Y62" s="55"/>
      <c r="Z62" s="26"/>
      <c r="AA62" s="26"/>
      <c r="AB62" s="27"/>
      <c r="AD62" s="9">
        <v>4</v>
      </c>
      <c r="AE62" s="9" t="str">
        <f>C65</f>
        <v>Vyčítal Filip</v>
      </c>
      <c r="AF62" s="9">
        <v>3</v>
      </c>
      <c r="AG62" s="9" t="str">
        <f>C63</f>
        <v>Donát Antonín</v>
      </c>
      <c r="AH62" s="10" t="s">
        <v>173</v>
      </c>
      <c r="AI62" s="10" t="s">
        <v>179</v>
      </c>
      <c r="AJ62" s="10" t="s">
        <v>170</v>
      </c>
      <c r="AK62" s="10"/>
      <c r="AL62" s="10"/>
      <c r="AM62" s="13">
        <f t="shared" si="15"/>
        <v>0</v>
      </c>
      <c r="AN62" s="13">
        <f t="shared" si="16"/>
        <v>3</v>
      </c>
      <c r="AO62" s="9"/>
      <c r="AP62" s="14" t="str">
        <f t="shared" si="17"/>
        <v>OK</v>
      </c>
      <c r="AQ62" s="9"/>
      <c r="AR62" s="9"/>
    </row>
    <row r="63" spans="1:44" s="38" customFormat="1" ht="14.4" customHeight="1" x14ac:dyDescent="0.3">
      <c r="A63" s="78">
        <v>22</v>
      </c>
      <c r="B63" s="79">
        <v>3</v>
      </c>
      <c r="C63" s="109" t="str">
        <f>IF(ISBLANK(A63),"",VLOOKUP(A63,'chlapci presence'!$A$2:$J$100,3)&amp;" "&amp;VLOOKUP(A63,'chlapci presence'!$A$2:$J$100,4))</f>
        <v>Donát Antonín</v>
      </c>
      <c r="D63" s="110"/>
      <c r="E63" s="15">
        <f>M59</f>
        <v>0</v>
      </c>
      <c r="F63" s="16" t="s">
        <v>14</v>
      </c>
      <c r="G63" s="16">
        <f>K59</f>
        <v>3</v>
      </c>
      <c r="H63" s="17">
        <f>M61</f>
        <v>3</v>
      </c>
      <c r="I63" s="16" t="s">
        <v>14</v>
      </c>
      <c r="J63" s="20">
        <f>K61</f>
        <v>0</v>
      </c>
      <c r="K63" s="81" t="s">
        <v>56</v>
      </c>
      <c r="L63" s="82"/>
      <c r="M63" s="83"/>
      <c r="N63" s="17">
        <f>AN62</f>
        <v>3</v>
      </c>
      <c r="O63" s="16" t="s">
        <v>14</v>
      </c>
      <c r="P63" s="16">
        <f>AM62</f>
        <v>0</v>
      </c>
      <c r="Q63" s="74">
        <f>IF(E63="",0,IF(E63=3,2,1))+IF(H63="",0,IF(H63=3,2,1))+IF(N63="",0,IF(N63=3,2,1))</f>
        <v>5</v>
      </c>
      <c r="R63" s="75"/>
      <c r="S63" s="75"/>
      <c r="T63" s="70">
        <f>IF(E63="",0,E63)+IF(H63="",0,H63)+IF(N63="",0,N63)</f>
        <v>6</v>
      </c>
      <c r="U63" s="72" t="s">
        <v>14</v>
      </c>
      <c r="V63" s="61">
        <f>IF(G63="",0,G63)+IF(J63="",0,J63)+IF(P63="",0,P63)</f>
        <v>3</v>
      </c>
      <c r="W63" s="54" t="s">
        <v>184</v>
      </c>
      <c r="X63" s="54"/>
      <c r="Y63" s="55"/>
      <c r="Z63" s="26"/>
      <c r="AA63" s="26"/>
      <c r="AB63" s="27"/>
      <c r="AD63" s="9">
        <v>1</v>
      </c>
      <c r="AE63" s="9" t="str">
        <f>C59</f>
        <v>Fidler Jakub</v>
      </c>
      <c r="AF63" s="9">
        <v>2</v>
      </c>
      <c r="AG63" s="9" t="str">
        <f>C61</f>
        <v>Pecka Matyáš</v>
      </c>
      <c r="AH63" s="10" t="s">
        <v>162</v>
      </c>
      <c r="AI63" s="10" t="s">
        <v>188</v>
      </c>
      <c r="AJ63" s="10" t="s">
        <v>160</v>
      </c>
      <c r="AK63" s="10"/>
      <c r="AL63" s="10"/>
      <c r="AM63" s="13">
        <f t="shared" si="15"/>
        <v>3</v>
      </c>
      <c r="AN63" s="13">
        <f t="shared" si="16"/>
        <v>0</v>
      </c>
      <c r="AO63" s="9"/>
      <c r="AP63" s="14" t="str">
        <f t="shared" si="17"/>
        <v>OK</v>
      </c>
      <c r="AQ63" s="9"/>
      <c r="AR63" s="9"/>
    </row>
    <row r="64" spans="1:44" s="38" customFormat="1" ht="14.4" customHeight="1" x14ac:dyDescent="0.3">
      <c r="A64" s="78"/>
      <c r="B64" s="80"/>
      <c r="C64" s="96" t="str">
        <f>IF(ISBLANK(A63),"",VLOOKUP(A63,'chlapci presence'!$A$2:$J$100,7))</f>
        <v>TJ Tatran Hostinné</v>
      </c>
      <c r="D64" s="111"/>
      <c r="E64" s="67" t="str">
        <f>"("&amp;AH65&amp;","&amp;AI65&amp;","&amp;AJ65&amp;","&amp;AK65&amp;","&amp;AL65&amp;")"</f>
        <v>(-10,-7,-4,,)</v>
      </c>
      <c r="F64" s="68"/>
      <c r="G64" s="68"/>
      <c r="H64" s="69"/>
      <c r="I64" s="68"/>
      <c r="J64" s="112"/>
      <c r="K64" s="84"/>
      <c r="L64" s="85"/>
      <c r="M64" s="86"/>
      <c r="N64" s="69"/>
      <c r="O64" s="68"/>
      <c r="P64" s="68"/>
      <c r="Q64" s="74"/>
      <c r="R64" s="75"/>
      <c r="S64" s="75"/>
      <c r="T64" s="70"/>
      <c r="U64" s="95"/>
      <c r="V64" s="61"/>
      <c r="W64" s="54"/>
      <c r="X64" s="54"/>
      <c r="Y64" s="55"/>
      <c r="Z64" s="26"/>
      <c r="AA64" s="26"/>
      <c r="AB64" s="27"/>
      <c r="AD64" s="9">
        <v>2</v>
      </c>
      <c r="AE64" s="9" t="str">
        <f>C61</f>
        <v>Pecka Matyáš</v>
      </c>
      <c r="AF64" s="9">
        <v>4</v>
      </c>
      <c r="AG64" s="9" t="str">
        <f>C65</f>
        <v>Vyčítal Filip</v>
      </c>
      <c r="AH64" s="10" t="s">
        <v>173</v>
      </c>
      <c r="AI64" s="10" t="s">
        <v>170</v>
      </c>
      <c r="AJ64" s="10" t="s">
        <v>179</v>
      </c>
      <c r="AK64" s="10"/>
      <c r="AL64" s="10"/>
      <c r="AM64" s="13">
        <f t="shared" si="15"/>
        <v>0</v>
      </c>
      <c r="AN64" s="13">
        <f t="shared" si="16"/>
        <v>3</v>
      </c>
      <c r="AO64" s="9"/>
      <c r="AP64" s="14" t="str">
        <f t="shared" si="17"/>
        <v>OK</v>
      </c>
      <c r="AQ64" s="9"/>
      <c r="AR64" s="9"/>
    </row>
    <row r="65" spans="1:44" s="38" customFormat="1" ht="14.4" customHeight="1" x14ac:dyDescent="0.3">
      <c r="A65" s="78">
        <v>42</v>
      </c>
      <c r="B65" s="98">
        <v>4</v>
      </c>
      <c r="C65" s="109" t="str">
        <f>IF(ISBLANK(A65),"",VLOOKUP(A65,'chlapci presence'!$A$2:$J$100,3)&amp;" "&amp;VLOOKUP(A65,'chlapci presence'!$A$2:$J$100,4))</f>
        <v>Vyčítal Filip</v>
      </c>
      <c r="D65" s="110"/>
      <c r="E65" s="23">
        <f>P59</f>
        <v>0</v>
      </c>
      <c r="F65" s="7" t="s">
        <v>14</v>
      </c>
      <c r="G65" s="7">
        <f>N59</f>
        <v>3</v>
      </c>
      <c r="H65" s="6">
        <f>P61</f>
        <v>3</v>
      </c>
      <c r="I65" s="7" t="s">
        <v>14</v>
      </c>
      <c r="J65" s="8">
        <f>N61</f>
        <v>0</v>
      </c>
      <c r="K65" s="7">
        <f>P63</f>
        <v>0</v>
      </c>
      <c r="L65" s="7" t="s">
        <v>14</v>
      </c>
      <c r="M65" s="7">
        <f>N63</f>
        <v>3</v>
      </c>
      <c r="N65" s="81" t="s">
        <v>56</v>
      </c>
      <c r="O65" s="82"/>
      <c r="P65" s="104"/>
      <c r="Q65" s="74">
        <f>IF(E65="",0,IF(E65=3,2,1))+IF(H65="",0,IF(H65=3,2,1))+IF(K65="",0,IF(K65=3,2,1))</f>
        <v>4</v>
      </c>
      <c r="R65" s="75"/>
      <c r="S65" s="75"/>
      <c r="T65" s="70">
        <f>IF(E65="",0,E65)+IF(H65="",0,H65)+IF(K65="",0,K65)</f>
        <v>3</v>
      </c>
      <c r="U65" s="72" t="s">
        <v>14</v>
      </c>
      <c r="V65" s="61">
        <f>IF(G65="",0,G65)+IF(J65="",0,J65)+IF(M65="",0,M65)</f>
        <v>6</v>
      </c>
      <c r="W65" s="56" t="s">
        <v>185</v>
      </c>
      <c r="X65" s="56"/>
      <c r="Y65" s="57"/>
      <c r="Z65" s="26"/>
      <c r="AA65" s="26"/>
      <c r="AB65" s="27"/>
      <c r="AD65" s="9">
        <v>3</v>
      </c>
      <c r="AE65" s="9" t="str">
        <f>C63</f>
        <v>Donát Antonín</v>
      </c>
      <c r="AF65" s="9">
        <v>1</v>
      </c>
      <c r="AG65" s="9" t="str">
        <f>C59</f>
        <v>Fidler Jakub</v>
      </c>
      <c r="AH65" s="10" t="s">
        <v>179</v>
      </c>
      <c r="AI65" s="10" t="s">
        <v>163</v>
      </c>
      <c r="AJ65" s="10" t="s">
        <v>173</v>
      </c>
      <c r="AK65" s="10"/>
      <c r="AL65" s="10"/>
      <c r="AM65" s="13">
        <f t="shared" si="15"/>
        <v>0</v>
      </c>
      <c r="AN65" s="13">
        <f t="shared" si="16"/>
        <v>3</v>
      </c>
      <c r="AO65" s="9"/>
      <c r="AP65" s="14" t="str">
        <f t="shared" si="17"/>
        <v>OK</v>
      </c>
      <c r="AQ65" s="9"/>
      <c r="AR65" s="9"/>
    </row>
    <row r="66" spans="1:44" s="38" customFormat="1" ht="15" customHeight="1" thickBot="1" x14ac:dyDescent="0.35">
      <c r="A66" s="78"/>
      <c r="B66" s="108"/>
      <c r="C66" s="102" t="str">
        <f>IF(ISBLANK(A65),"",VLOOKUP(A65,'chlapci presence'!$A$2:$J$100,7))</f>
        <v>Svitavy</v>
      </c>
      <c r="D66" s="103"/>
      <c r="E66" s="63"/>
      <c r="F66" s="64"/>
      <c r="G66" s="64"/>
      <c r="H66" s="65"/>
      <c r="I66" s="64"/>
      <c r="J66" s="66"/>
      <c r="K66" s="64" t="str">
        <f>"("&amp;AH62&amp;","&amp;AI62&amp;","&amp;AJ62&amp;","&amp;AK62&amp;","&amp;AL62&amp;")"</f>
        <v>(-4,-10,-9,,)</v>
      </c>
      <c r="L66" s="64"/>
      <c r="M66" s="64"/>
      <c r="N66" s="105"/>
      <c r="O66" s="106"/>
      <c r="P66" s="107"/>
      <c r="Q66" s="76"/>
      <c r="R66" s="77"/>
      <c r="S66" s="77"/>
      <c r="T66" s="71"/>
      <c r="U66" s="73"/>
      <c r="V66" s="62"/>
      <c r="W66" s="58"/>
      <c r="X66" s="58"/>
      <c r="Y66" s="59"/>
    </row>
    <row r="68" spans="1:44" ht="15" thickBot="1" x14ac:dyDescent="0.35"/>
    <row r="69" spans="1:44" s="38" customFormat="1" ht="15" thickBot="1" x14ac:dyDescent="0.35">
      <c r="B69" s="101" t="s">
        <v>10</v>
      </c>
      <c r="C69" s="50"/>
      <c r="D69" s="32">
        <v>7</v>
      </c>
      <c r="E69" s="101">
        <v>1</v>
      </c>
      <c r="F69" s="50"/>
      <c r="G69" s="50"/>
      <c r="H69" s="49">
        <v>2</v>
      </c>
      <c r="I69" s="50"/>
      <c r="J69" s="60"/>
      <c r="K69" s="50">
        <v>3</v>
      </c>
      <c r="L69" s="50"/>
      <c r="M69" s="50"/>
      <c r="N69" s="49">
        <v>4</v>
      </c>
      <c r="O69" s="50"/>
      <c r="P69" s="50"/>
      <c r="Q69" s="101" t="s">
        <v>11</v>
      </c>
      <c r="R69" s="50"/>
      <c r="S69" s="50"/>
      <c r="T69" s="49" t="s">
        <v>12</v>
      </c>
      <c r="U69" s="50"/>
      <c r="V69" s="60"/>
      <c r="W69" s="49" t="s">
        <v>13</v>
      </c>
      <c r="X69" s="50"/>
      <c r="Y69" s="51"/>
      <c r="AM69" s="5"/>
      <c r="AN69" s="5"/>
      <c r="AO69" s="5"/>
    </row>
    <row r="70" spans="1:44" s="38" customFormat="1" ht="14.4" customHeight="1" x14ac:dyDescent="0.3">
      <c r="A70" s="117">
        <v>7</v>
      </c>
      <c r="B70" s="97">
        <v>1</v>
      </c>
      <c r="C70" s="99" t="str">
        <f>IF(ISBLANK(A70),"",VLOOKUP(A70,'chlapci presence'!$A$2:$J$100,3)&amp;" "&amp;VLOOKUP(A70,'chlapci presence'!$A$2:$J$100,4))</f>
        <v>Gazárek Radim</v>
      </c>
      <c r="D70" s="100"/>
      <c r="E70" s="113" t="s">
        <v>56</v>
      </c>
      <c r="F70" s="114"/>
      <c r="G70" s="115"/>
      <c r="H70" s="6">
        <f>AM74</f>
        <v>3</v>
      </c>
      <c r="I70" s="7" t="s">
        <v>14</v>
      </c>
      <c r="J70" s="8">
        <f>AN74</f>
        <v>2</v>
      </c>
      <c r="K70" s="7">
        <f>AN76</f>
        <v>0</v>
      </c>
      <c r="L70" s="7" t="s">
        <v>14</v>
      </c>
      <c r="M70" s="7">
        <f>AM76</f>
        <v>3</v>
      </c>
      <c r="N70" s="6">
        <f>AM71</f>
        <v>3</v>
      </c>
      <c r="O70" s="7" t="s">
        <v>14</v>
      </c>
      <c r="P70" s="7">
        <f>AN71</f>
        <v>0</v>
      </c>
      <c r="Q70" s="80">
        <f>IF(H70="",0,IF(H70=3,2,1))+IF(K70="",0,IF(K70=3,2,1))+IF(N70="",0,IF(N70=3,2,1))</f>
        <v>5</v>
      </c>
      <c r="R70" s="94"/>
      <c r="S70" s="94"/>
      <c r="T70" s="96">
        <f>IF(H70="",0,H70)+IF(K70="",0,K70)+IF(N70="",0,N70)</f>
        <v>6</v>
      </c>
      <c r="U70" s="72" t="s">
        <v>14</v>
      </c>
      <c r="V70" s="87">
        <f>IF(J70="",0,J70)+IF(M70="",0,M70)+IF(P70="",0,P70)</f>
        <v>5</v>
      </c>
      <c r="W70" s="52" t="s">
        <v>184</v>
      </c>
      <c r="X70" s="52"/>
      <c r="Y70" s="53"/>
      <c r="Z70" s="26"/>
      <c r="AA70" s="26"/>
      <c r="AB70" s="27"/>
      <c r="AE70" s="9"/>
      <c r="AF70" s="10"/>
      <c r="AG70" s="10"/>
      <c r="AH70" s="10" t="s">
        <v>15</v>
      </c>
      <c r="AI70" s="10" t="s">
        <v>16</v>
      </c>
      <c r="AJ70" s="11" t="s">
        <v>17</v>
      </c>
      <c r="AK70" s="10" t="s">
        <v>18</v>
      </c>
      <c r="AL70" s="10" t="s">
        <v>19</v>
      </c>
      <c r="AM70" s="88" t="s">
        <v>20</v>
      </c>
      <c r="AN70" s="88"/>
      <c r="AO70" s="9"/>
      <c r="AP70" s="9" t="s">
        <v>21</v>
      </c>
      <c r="AQ70" s="9"/>
      <c r="AR70" s="9"/>
    </row>
    <row r="71" spans="1:44" s="38" customFormat="1" ht="14.4" customHeight="1" x14ac:dyDescent="0.3">
      <c r="A71" s="117"/>
      <c r="B71" s="98"/>
      <c r="C71" s="96" t="str">
        <f>IF(ISBLANK(A70),"",VLOOKUP(A70,'chlapci presence'!$A$2:$J$100,7))</f>
        <v>TJ Tatran Hostinné</v>
      </c>
      <c r="D71" s="111"/>
      <c r="E71" s="116"/>
      <c r="F71" s="85"/>
      <c r="G71" s="86"/>
      <c r="H71" s="89" t="str">
        <f>"("&amp;AH74&amp;","&amp;AI74&amp;","&amp;AJ74&amp;","&amp;AK74&amp;","&amp;AL74&amp;")"</f>
        <v>(8,-9,-6,0,8)</v>
      </c>
      <c r="I71" s="90"/>
      <c r="J71" s="91"/>
      <c r="K71" s="90"/>
      <c r="L71" s="90"/>
      <c r="M71" s="90"/>
      <c r="N71" s="92" t="str">
        <f>"("&amp;AH71&amp;","&amp;AI71&amp;","&amp;AJ71&amp;","&amp;AK71&amp;","&amp;AL71&amp;")"</f>
        <v>(4,6,6,,)</v>
      </c>
      <c r="O71" s="93"/>
      <c r="P71" s="93"/>
      <c r="Q71" s="74"/>
      <c r="R71" s="75"/>
      <c r="S71" s="75"/>
      <c r="T71" s="70"/>
      <c r="U71" s="95"/>
      <c r="V71" s="61"/>
      <c r="W71" s="54"/>
      <c r="X71" s="54"/>
      <c r="Y71" s="55"/>
      <c r="Z71" s="26"/>
      <c r="AA71" s="26"/>
      <c r="AB71" s="27"/>
      <c r="AD71" s="9">
        <v>1</v>
      </c>
      <c r="AE71" s="9" t="str">
        <f>C70</f>
        <v>Gazárek Radim</v>
      </c>
      <c r="AF71" s="12">
        <v>4</v>
      </c>
      <c r="AG71" s="9" t="str">
        <f>C76</f>
        <v>Kubík Adam</v>
      </c>
      <c r="AH71" s="10" t="s">
        <v>165</v>
      </c>
      <c r="AI71" s="10" t="s">
        <v>159</v>
      </c>
      <c r="AJ71" s="10" t="s">
        <v>159</v>
      </c>
      <c r="AK71" s="10"/>
      <c r="AL71" s="10"/>
      <c r="AM71" s="13">
        <f t="shared" ref="AM71:AM76" si="18">IF(ISBLANK(AH71),"",IF(CODE(AH71)=45,0,1)+IF(ISBLANK(AI71),0,IF(CODE(AI71)=45,0,1))+IF(ISBLANK(AJ71),0,IF(CODE(AJ71)=45,0,1))+IF(ISBLANK(AK71),0,IF(CODE(AK71)=45,0,1))+IF(ISBLANK(AL71),0,IF(CODE(AL71)=45,0,1)))</f>
        <v>3</v>
      </c>
      <c r="AN71" s="13">
        <f t="shared" ref="AN71:AN76" si="19">IF(ISBLANK(AH71),"",IF(CODE(AH71)=45,1,0)+IF(ISBLANK(AI71),0,IF(CODE(AI71)=45,1,0))+IF(ISBLANK(AJ71),0,IF(CODE(AJ71)=45,1,0))+IF(ISBLANK(AK71),0,IF(CODE(AK71)=45,1,0))+IF(ISBLANK(AL71),0,IF(CODE(AL71)=45,1,0)))</f>
        <v>0</v>
      </c>
      <c r="AO71" s="9"/>
      <c r="AP71" s="14" t="str">
        <f t="shared" ref="AP71:AP76" si="20">IF(ISBLANK(AH71),"",IF(OR(AM71=3,AN71=3),IF(AND(ISBLANK(AK71),ISBLANK(AL71),OR(AM71=3,AN71=3)),"OK",IF(ABS(IF(CODE(AH71)=45,-1,1)+IF(CODE(AI71)=45,-1,1)+IF(CODE(AJ71)=45,-1,1))=1,IF(AND(ISBLANK(AL71),OR(AM71=3,AN71=3)),"OK",IF(IF(CODE(AH71)=45,-1,1)+IF(CODE(AI71)=45,-1,1)+IF(CODE(AJ71)=45,-1,1)+IF(CODE(AK71)=45,-1,1)=0,"OK","CHYBA")),"CHYBA")),IF(AND(AM71&lt;3,AN71&lt;3),"NEKOMPLETNÍ","CHYBA")))</f>
        <v>OK</v>
      </c>
      <c r="AQ71" s="9"/>
      <c r="AR71" s="9"/>
    </row>
    <row r="72" spans="1:44" s="38" customFormat="1" ht="14.4" customHeight="1" x14ac:dyDescent="0.3">
      <c r="A72" s="78">
        <v>26</v>
      </c>
      <c r="B72" s="79">
        <v>2</v>
      </c>
      <c r="C72" s="109" t="str">
        <f>IF(ISBLANK(A72),"",VLOOKUP(A72,'chlapci presence'!$A$2:$J$100,3)&amp;" "&amp;VLOOKUP(A72,'chlapci presence'!$A$2:$J$100,4))</f>
        <v>Jetenský Jan</v>
      </c>
      <c r="D72" s="110"/>
      <c r="E72" s="15">
        <f>J70</f>
        <v>2</v>
      </c>
      <c r="F72" s="16" t="s">
        <v>14</v>
      </c>
      <c r="G72" s="16">
        <f>H70</f>
        <v>3</v>
      </c>
      <c r="H72" s="81" t="s">
        <v>56</v>
      </c>
      <c r="I72" s="82"/>
      <c r="J72" s="83"/>
      <c r="K72" s="16">
        <f>AM72</f>
        <v>0</v>
      </c>
      <c r="L72" s="16" t="s">
        <v>14</v>
      </c>
      <c r="M72" s="16">
        <f>AN72</f>
        <v>3</v>
      </c>
      <c r="N72" s="17">
        <f>AM75</f>
        <v>3</v>
      </c>
      <c r="O72" s="16" t="s">
        <v>14</v>
      </c>
      <c r="P72" s="16">
        <f>AN75</f>
        <v>0</v>
      </c>
      <c r="Q72" s="74">
        <f>IF(E72="",0,IF(E72=3,2,1))+IF(K72="",0,IF(K72=3,2,1))+IF(N72="",0,IF(N72=3,2,1))</f>
        <v>4</v>
      </c>
      <c r="R72" s="75"/>
      <c r="S72" s="75"/>
      <c r="T72" s="70">
        <f>IF(E72="",0,E72)+IF(K72="",0,K72)+IF(N72="",0,N72)</f>
        <v>5</v>
      </c>
      <c r="U72" s="72" t="s">
        <v>14</v>
      </c>
      <c r="V72" s="61">
        <f>IF(G72="",0,G72)+IF(M72="",0,M72)+IF(P72="",0,P72)</f>
        <v>6</v>
      </c>
      <c r="W72" s="54" t="s">
        <v>185</v>
      </c>
      <c r="X72" s="54"/>
      <c r="Y72" s="55"/>
      <c r="Z72" s="26"/>
      <c r="AA72" s="26"/>
      <c r="AB72" s="27"/>
      <c r="AD72" s="9">
        <v>2</v>
      </c>
      <c r="AE72" s="9" t="str">
        <f>C72</f>
        <v>Jetenský Jan</v>
      </c>
      <c r="AF72" s="9">
        <v>3</v>
      </c>
      <c r="AG72" s="9" t="str">
        <f>C74</f>
        <v>Kubíček Tomáš</v>
      </c>
      <c r="AH72" s="10" t="s">
        <v>177</v>
      </c>
      <c r="AI72" s="10" t="s">
        <v>176</v>
      </c>
      <c r="AJ72" s="10" t="s">
        <v>170</v>
      </c>
      <c r="AK72" s="10"/>
      <c r="AL72" s="10"/>
      <c r="AM72" s="13">
        <f t="shared" si="18"/>
        <v>0</v>
      </c>
      <c r="AN72" s="13">
        <f t="shared" si="19"/>
        <v>3</v>
      </c>
      <c r="AO72" s="9"/>
      <c r="AP72" s="14" t="str">
        <f t="shared" si="20"/>
        <v>OK</v>
      </c>
      <c r="AQ72" s="9"/>
      <c r="AR72" s="9"/>
    </row>
    <row r="73" spans="1:44" s="38" customFormat="1" ht="14.4" customHeight="1" x14ac:dyDescent="0.3">
      <c r="A73" s="78"/>
      <c r="B73" s="80"/>
      <c r="C73" s="96" t="str">
        <f>IF(ISBLANK(A72),"",VLOOKUP(A72,'chlapci presence'!$A$2:$J$100,7))</f>
        <v>Tesla Pardubice</v>
      </c>
      <c r="D73" s="111"/>
      <c r="E73" s="67"/>
      <c r="F73" s="68"/>
      <c r="G73" s="68"/>
      <c r="H73" s="84"/>
      <c r="I73" s="85"/>
      <c r="J73" s="86"/>
      <c r="K73" s="68" t="str">
        <f>"("&amp;AH72&amp;","&amp;AI72&amp;","&amp;AJ72&amp;","&amp;AK72&amp;","&amp;AL72&amp;")"</f>
        <v>(-5,-3,-9,,)</v>
      </c>
      <c r="L73" s="68"/>
      <c r="M73" s="68"/>
      <c r="N73" s="69" t="str">
        <f>"("&amp;AH75&amp;","&amp;AI75&amp;","&amp;AJ75&amp;","&amp;AK75&amp;","&amp;AL75&amp;")"</f>
        <v>(3,9,9,,)</v>
      </c>
      <c r="O73" s="68"/>
      <c r="P73" s="68"/>
      <c r="Q73" s="74"/>
      <c r="R73" s="75"/>
      <c r="S73" s="75"/>
      <c r="T73" s="70"/>
      <c r="U73" s="95"/>
      <c r="V73" s="61"/>
      <c r="W73" s="54"/>
      <c r="X73" s="54"/>
      <c r="Y73" s="55"/>
      <c r="Z73" s="26"/>
      <c r="AA73" s="26"/>
      <c r="AB73" s="27"/>
      <c r="AD73" s="9">
        <v>4</v>
      </c>
      <c r="AE73" s="9" t="str">
        <f>C76</f>
        <v>Kubík Adam</v>
      </c>
      <c r="AF73" s="9">
        <v>3</v>
      </c>
      <c r="AG73" s="9" t="str">
        <f>C74</f>
        <v>Kubíček Tomáš</v>
      </c>
      <c r="AH73" s="10" t="s">
        <v>171</v>
      </c>
      <c r="AI73" s="10" t="s">
        <v>170</v>
      </c>
      <c r="AJ73" s="10" t="s">
        <v>163</v>
      </c>
      <c r="AK73" s="10"/>
      <c r="AL73" s="10"/>
      <c r="AM73" s="13">
        <f t="shared" si="18"/>
        <v>0</v>
      </c>
      <c r="AN73" s="13">
        <f t="shared" si="19"/>
        <v>3</v>
      </c>
      <c r="AO73" s="9"/>
      <c r="AP73" s="14" t="str">
        <f t="shared" si="20"/>
        <v>OK</v>
      </c>
      <c r="AQ73" s="9"/>
      <c r="AR73" s="9"/>
    </row>
    <row r="74" spans="1:44" s="38" customFormat="1" ht="14.4" customHeight="1" x14ac:dyDescent="0.3">
      <c r="A74" s="78">
        <v>13</v>
      </c>
      <c r="B74" s="79">
        <v>3</v>
      </c>
      <c r="C74" s="109" t="str">
        <f>IF(ISBLANK(A74),"",VLOOKUP(A74,'chlapci presence'!$A$2:$J$100,3)&amp;" "&amp;VLOOKUP(A74,'chlapci presence'!$A$2:$J$100,4))</f>
        <v>Kubíček Tomáš</v>
      </c>
      <c r="D74" s="110"/>
      <c r="E74" s="15">
        <f>M70</f>
        <v>3</v>
      </c>
      <c r="F74" s="16" t="s">
        <v>14</v>
      </c>
      <c r="G74" s="16">
        <f>K70</f>
        <v>0</v>
      </c>
      <c r="H74" s="17">
        <f>M72</f>
        <v>3</v>
      </c>
      <c r="I74" s="16" t="s">
        <v>14</v>
      </c>
      <c r="J74" s="20">
        <f>K72</f>
        <v>0</v>
      </c>
      <c r="K74" s="81" t="s">
        <v>56</v>
      </c>
      <c r="L74" s="82"/>
      <c r="M74" s="83"/>
      <c r="N74" s="17">
        <f>AN73</f>
        <v>3</v>
      </c>
      <c r="O74" s="16" t="s">
        <v>14</v>
      </c>
      <c r="P74" s="16">
        <f>AM73</f>
        <v>0</v>
      </c>
      <c r="Q74" s="74">
        <f>IF(E74="",0,IF(E74=3,2,1))+IF(H74="",0,IF(H74=3,2,1))+IF(N74="",0,IF(N74=3,2,1))</f>
        <v>6</v>
      </c>
      <c r="R74" s="75"/>
      <c r="S74" s="75"/>
      <c r="T74" s="70">
        <f>IF(E74="",0,E74)+IF(H74="",0,H74)+IF(N74="",0,N74)</f>
        <v>9</v>
      </c>
      <c r="U74" s="72" t="s">
        <v>14</v>
      </c>
      <c r="V74" s="61">
        <f>IF(G74="",0,G74)+IF(J74="",0,J74)+IF(P74="",0,P74)</f>
        <v>0</v>
      </c>
      <c r="W74" s="54" t="s">
        <v>183</v>
      </c>
      <c r="X74" s="54"/>
      <c r="Y74" s="55"/>
      <c r="Z74" s="26"/>
      <c r="AA74" s="26"/>
      <c r="AB74" s="27"/>
      <c r="AD74" s="9">
        <v>1</v>
      </c>
      <c r="AE74" s="9" t="str">
        <f>C70</f>
        <v>Gazárek Radim</v>
      </c>
      <c r="AF74" s="9">
        <v>2</v>
      </c>
      <c r="AG74" s="9" t="str">
        <f>C72</f>
        <v>Jetenský Jan</v>
      </c>
      <c r="AH74" s="10" t="s">
        <v>169</v>
      </c>
      <c r="AI74" s="10" t="s">
        <v>170</v>
      </c>
      <c r="AJ74" s="10" t="s">
        <v>178</v>
      </c>
      <c r="AK74" s="10" t="s">
        <v>188</v>
      </c>
      <c r="AL74" s="10" t="s">
        <v>169</v>
      </c>
      <c r="AM74" s="13">
        <f t="shared" si="18"/>
        <v>3</v>
      </c>
      <c r="AN74" s="13">
        <f t="shared" si="19"/>
        <v>2</v>
      </c>
      <c r="AO74" s="9"/>
      <c r="AP74" s="14" t="str">
        <f t="shared" si="20"/>
        <v>OK</v>
      </c>
      <c r="AQ74" s="9"/>
      <c r="AR74" s="9"/>
    </row>
    <row r="75" spans="1:44" s="38" customFormat="1" ht="14.4" customHeight="1" x14ac:dyDescent="0.3">
      <c r="A75" s="78"/>
      <c r="B75" s="80"/>
      <c r="C75" s="96" t="str">
        <f>IF(ISBLANK(A74),"",VLOOKUP(A74,'chlapci presence'!$A$2:$J$100,7))</f>
        <v>TTC Ústí nad Orlicí</v>
      </c>
      <c r="D75" s="111"/>
      <c r="E75" s="67" t="str">
        <f>"("&amp;AH76&amp;","&amp;AI76&amp;","&amp;AJ76&amp;","&amp;AK76&amp;","&amp;AL76&amp;")"</f>
        <v>(8,6,6,,)</v>
      </c>
      <c r="F75" s="68"/>
      <c r="G75" s="68"/>
      <c r="H75" s="69"/>
      <c r="I75" s="68"/>
      <c r="J75" s="112"/>
      <c r="K75" s="84"/>
      <c r="L75" s="85"/>
      <c r="M75" s="86"/>
      <c r="N75" s="69"/>
      <c r="O75" s="68"/>
      <c r="P75" s="68"/>
      <c r="Q75" s="74"/>
      <c r="R75" s="75"/>
      <c r="S75" s="75"/>
      <c r="T75" s="70"/>
      <c r="U75" s="95"/>
      <c r="V75" s="61"/>
      <c r="W75" s="54"/>
      <c r="X75" s="54"/>
      <c r="Y75" s="55"/>
      <c r="Z75" s="26"/>
      <c r="AA75" s="26"/>
      <c r="AB75" s="27"/>
      <c r="AD75" s="9">
        <v>2</v>
      </c>
      <c r="AE75" s="9" t="str">
        <f>C72</f>
        <v>Jetenský Jan</v>
      </c>
      <c r="AF75" s="9">
        <v>4</v>
      </c>
      <c r="AG75" s="9" t="str">
        <f>C76</f>
        <v>Kubík Adam</v>
      </c>
      <c r="AH75" s="10" t="s">
        <v>162</v>
      </c>
      <c r="AI75" s="10" t="s">
        <v>172</v>
      </c>
      <c r="AJ75" s="10" t="s">
        <v>172</v>
      </c>
      <c r="AK75" s="10"/>
      <c r="AL75" s="10"/>
      <c r="AM75" s="13">
        <f t="shared" si="18"/>
        <v>3</v>
      </c>
      <c r="AN75" s="13">
        <f t="shared" si="19"/>
        <v>0</v>
      </c>
      <c r="AO75" s="9"/>
      <c r="AP75" s="14" t="str">
        <f t="shared" si="20"/>
        <v>OK</v>
      </c>
      <c r="AQ75" s="9"/>
      <c r="AR75" s="9"/>
    </row>
    <row r="76" spans="1:44" s="38" customFormat="1" ht="14.4" customHeight="1" x14ac:dyDescent="0.3">
      <c r="A76" s="78">
        <v>43</v>
      </c>
      <c r="B76" s="98">
        <v>4</v>
      </c>
      <c r="C76" s="109" t="str">
        <f>IF(ISBLANK(A76),"",VLOOKUP(A76,'chlapci presence'!$A$2:$J$100,3)&amp;" "&amp;VLOOKUP(A76,'chlapci presence'!$A$2:$J$100,4))</f>
        <v>Kubík Adam</v>
      </c>
      <c r="D76" s="110"/>
      <c r="E76" s="23">
        <f>P70</f>
        <v>0</v>
      </c>
      <c r="F76" s="7" t="s">
        <v>14</v>
      </c>
      <c r="G76" s="7">
        <f>N70</f>
        <v>3</v>
      </c>
      <c r="H76" s="6">
        <f>P72</f>
        <v>0</v>
      </c>
      <c r="I76" s="7" t="s">
        <v>14</v>
      </c>
      <c r="J76" s="8">
        <f>N72</f>
        <v>3</v>
      </c>
      <c r="K76" s="7">
        <f>P74</f>
        <v>0</v>
      </c>
      <c r="L76" s="7" t="s">
        <v>14</v>
      </c>
      <c r="M76" s="7">
        <f>N74</f>
        <v>3</v>
      </c>
      <c r="N76" s="81" t="s">
        <v>56</v>
      </c>
      <c r="O76" s="82"/>
      <c r="P76" s="104"/>
      <c r="Q76" s="74">
        <f>IF(E76="",0,IF(E76=3,2,1))+IF(H76="",0,IF(H76=3,2,1))+IF(K76="",0,IF(K76=3,2,1))</f>
        <v>3</v>
      </c>
      <c r="R76" s="75"/>
      <c r="S76" s="75"/>
      <c r="T76" s="70">
        <f>IF(E76="",0,E76)+IF(H76="",0,H76)+IF(K76="",0,K76)</f>
        <v>0</v>
      </c>
      <c r="U76" s="72" t="s">
        <v>14</v>
      </c>
      <c r="V76" s="61">
        <f>IF(G76="",0,G76)+IF(J76="",0,J76)+IF(M76="",0,M76)</f>
        <v>9</v>
      </c>
      <c r="W76" s="56" t="s">
        <v>186</v>
      </c>
      <c r="X76" s="56"/>
      <c r="Y76" s="57"/>
      <c r="Z76" s="26"/>
      <c r="AA76" s="26"/>
      <c r="AB76" s="27"/>
      <c r="AD76" s="9">
        <v>3</v>
      </c>
      <c r="AE76" s="9" t="str">
        <f>C74</f>
        <v>Kubíček Tomáš</v>
      </c>
      <c r="AF76" s="9">
        <v>1</v>
      </c>
      <c r="AG76" s="9" t="str">
        <f>C70</f>
        <v>Gazárek Radim</v>
      </c>
      <c r="AH76" s="10" t="s">
        <v>169</v>
      </c>
      <c r="AI76" s="10" t="s">
        <v>159</v>
      </c>
      <c r="AJ76" s="10" t="s">
        <v>159</v>
      </c>
      <c r="AK76" s="10"/>
      <c r="AL76" s="10"/>
      <c r="AM76" s="13">
        <f t="shared" si="18"/>
        <v>3</v>
      </c>
      <c r="AN76" s="13">
        <f t="shared" si="19"/>
        <v>0</v>
      </c>
      <c r="AO76" s="9"/>
      <c r="AP76" s="14" t="str">
        <f t="shared" si="20"/>
        <v>OK</v>
      </c>
      <c r="AQ76" s="9"/>
      <c r="AR76" s="9"/>
    </row>
    <row r="77" spans="1:44" s="38" customFormat="1" ht="15" customHeight="1" thickBot="1" x14ac:dyDescent="0.35">
      <c r="A77" s="78"/>
      <c r="B77" s="108"/>
      <c r="C77" s="102" t="str">
        <f>IF(ISBLANK(A76),"",VLOOKUP(A76,'chlapci presence'!$A$2:$J$100,7))</f>
        <v>KST Holice</v>
      </c>
      <c r="D77" s="103"/>
      <c r="E77" s="63"/>
      <c r="F77" s="64"/>
      <c r="G77" s="64"/>
      <c r="H77" s="65"/>
      <c r="I77" s="64"/>
      <c r="J77" s="66"/>
      <c r="K77" s="64" t="str">
        <f>"("&amp;AH73&amp;","&amp;AI73&amp;","&amp;AJ73&amp;","&amp;AK73&amp;","&amp;AL73&amp;")"</f>
        <v>(-2,-9,-7,,)</v>
      </c>
      <c r="L77" s="64"/>
      <c r="M77" s="64"/>
      <c r="N77" s="105"/>
      <c r="O77" s="106"/>
      <c r="P77" s="107"/>
      <c r="Q77" s="76"/>
      <c r="R77" s="77"/>
      <c r="S77" s="77"/>
      <c r="T77" s="71"/>
      <c r="U77" s="73"/>
      <c r="V77" s="62"/>
      <c r="W77" s="58"/>
      <c r="X77" s="58"/>
      <c r="Y77" s="59"/>
    </row>
    <row r="79" spans="1:44" ht="15" thickBot="1" x14ac:dyDescent="0.35"/>
    <row r="80" spans="1:44" s="38" customFormat="1" ht="15" thickBot="1" x14ac:dyDescent="0.35">
      <c r="B80" s="101" t="s">
        <v>10</v>
      </c>
      <c r="C80" s="50"/>
      <c r="D80" s="32">
        <v>8</v>
      </c>
      <c r="E80" s="101">
        <v>1</v>
      </c>
      <c r="F80" s="50"/>
      <c r="G80" s="50"/>
      <c r="H80" s="49">
        <v>2</v>
      </c>
      <c r="I80" s="50"/>
      <c r="J80" s="60"/>
      <c r="K80" s="50">
        <v>3</v>
      </c>
      <c r="L80" s="50"/>
      <c r="M80" s="50"/>
      <c r="N80" s="49">
        <v>4</v>
      </c>
      <c r="O80" s="50"/>
      <c r="P80" s="50"/>
      <c r="Q80" s="101" t="s">
        <v>11</v>
      </c>
      <c r="R80" s="50"/>
      <c r="S80" s="50"/>
      <c r="T80" s="49" t="s">
        <v>12</v>
      </c>
      <c r="U80" s="50"/>
      <c r="V80" s="60"/>
      <c r="W80" s="49" t="s">
        <v>13</v>
      </c>
      <c r="X80" s="50"/>
      <c r="Y80" s="51"/>
      <c r="AM80" s="5"/>
      <c r="AN80" s="5"/>
      <c r="AO80" s="5"/>
    </row>
    <row r="81" spans="1:44" s="38" customFormat="1" ht="14.4" customHeight="1" x14ac:dyDescent="0.3">
      <c r="A81" s="117">
        <v>8</v>
      </c>
      <c r="B81" s="97">
        <v>1</v>
      </c>
      <c r="C81" s="99" t="str">
        <f>IF(ISBLANK(A81),"",VLOOKUP(A81,'chlapci presence'!$A$2:$J$100,3)&amp;" "&amp;VLOOKUP(A81,'chlapci presence'!$A$2:$J$100,4))</f>
        <v>Jirout Lukáš</v>
      </c>
      <c r="D81" s="100"/>
      <c r="E81" s="113" t="s">
        <v>56</v>
      </c>
      <c r="F81" s="114"/>
      <c r="G81" s="115"/>
      <c r="H81" s="6">
        <f>AM85</f>
        <v>3</v>
      </c>
      <c r="I81" s="7" t="s">
        <v>14</v>
      </c>
      <c r="J81" s="8">
        <f>AN85</f>
        <v>0</v>
      </c>
      <c r="K81" s="7">
        <f>AN87</f>
        <v>0</v>
      </c>
      <c r="L81" s="7" t="s">
        <v>14</v>
      </c>
      <c r="M81" s="7">
        <f>AM87</f>
        <v>3</v>
      </c>
      <c r="N81" s="6">
        <f>AM82</f>
        <v>3</v>
      </c>
      <c r="O81" s="7" t="s">
        <v>14</v>
      </c>
      <c r="P81" s="7">
        <f>AN82</f>
        <v>0</v>
      </c>
      <c r="Q81" s="80">
        <f>IF(H81="",0,IF(H81=3,2,1))+IF(K81="",0,IF(K81=3,2,1))+IF(N81="",0,IF(N81=3,2,1))</f>
        <v>5</v>
      </c>
      <c r="R81" s="94"/>
      <c r="S81" s="94"/>
      <c r="T81" s="96">
        <f>IF(H81="",0,H81)+IF(K81="",0,K81)+IF(N81="",0,N81)</f>
        <v>6</v>
      </c>
      <c r="U81" s="72" t="s">
        <v>14</v>
      </c>
      <c r="V81" s="87">
        <f>IF(J81="",0,J81)+IF(M81="",0,M81)+IF(P81="",0,P81)</f>
        <v>3</v>
      </c>
      <c r="W81" s="52" t="s">
        <v>184</v>
      </c>
      <c r="X81" s="52"/>
      <c r="Y81" s="53"/>
      <c r="Z81" s="26"/>
      <c r="AA81" s="26"/>
      <c r="AB81" s="27"/>
      <c r="AE81" s="9"/>
      <c r="AF81" s="10"/>
      <c r="AG81" s="10"/>
      <c r="AH81" s="10" t="s">
        <v>15</v>
      </c>
      <c r="AI81" s="10" t="s">
        <v>16</v>
      </c>
      <c r="AJ81" s="11" t="s">
        <v>17</v>
      </c>
      <c r="AK81" s="10" t="s">
        <v>18</v>
      </c>
      <c r="AL81" s="10" t="s">
        <v>19</v>
      </c>
      <c r="AM81" s="88" t="s">
        <v>20</v>
      </c>
      <c r="AN81" s="88"/>
      <c r="AO81" s="9"/>
      <c r="AP81" s="9" t="s">
        <v>21</v>
      </c>
      <c r="AQ81" s="9"/>
      <c r="AR81" s="9"/>
    </row>
    <row r="82" spans="1:44" s="38" customFormat="1" ht="14.4" customHeight="1" x14ac:dyDescent="0.3">
      <c r="A82" s="117"/>
      <c r="B82" s="98"/>
      <c r="C82" s="96" t="str">
        <f>IF(ISBLANK(A81),"",VLOOKUP(A81,'chlapci presence'!$A$2:$J$100,7))</f>
        <v>Tesla Pardubice</v>
      </c>
      <c r="D82" s="111"/>
      <c r="E82" s="116"/>
      <c r="F82" s="85"/>
      <c r="G82" s="86"/>
      <c r="H82" s="89" t="str">
        <f>"("&amp;AH85&amp;","&amp;AI85&amp;","&amp;AJ85&amp;","&amp;AK85&amp;","&amp;AL85&amp;")"</f>
        <v>(3,10,5,,)</v>
      </c>
      <c r="I82" s="90"/>
      <c r="J82" s="91"/>
      <c r="K82" s="90"/>
      <c r="L82" s="90"/>
      <c r="M82" s="90"/>
      <c r="N82" s="92" t="str">
        <f>"("&amp;AH82&amp;","&amp;AI82&amp;","&amp;AJ82&amp;","&amp;AK82&amp;","&amp;AL82&amp;")"</f>
        <v>(9,2,8,,)</v>
      </c>
      <c r="O82" s="93"/>
      <c r="P82" s="93"/>
      <c r="Q82" s="74"/>
      <c r="R82" s="75"/>
      <c r="S82" s="75"/>
      <c r="T82" s="70"/>
      <c r="U82" s="95"/>
      <c r="V82" s="61"/>
      <c r="W82" s="54"/>
      <c r="X82" s="54"/>
      <c r="Y82" s="55"/>
      <c r="Z82" s="26"/>
      <c r="AA82" s="26"/>
      <c r="AB82" s="27"/>
      <c r="AD82" s="9">
        <v>1</v>
      </c>
      <c r="AE82" s="9" t="str">
        <f>C81</f>
        <v>Jirout Lukáš</v>
      </c>
      <c r="AF82" s="12">
        <v>4</v>
      </c>
      <c r="AG82" s="9" t="str">
        <f>C87</f>
        <v>Vaníček Matěj</v>
      </c>
      <c r="AH82" s="10" t="s">
        <v>172</v>
      </c>
      <c r="AI82" s="10" t="s">
        <v>166</v>
      </c>
      <c r="AJ82" s="10" t="s">
        <v>169</v>
      </c>
      <c r="AK82" s="10"/>
      <c r="AL82" s="10"/>
      <c r="AM82" s="13">
        <f t="shared" ref="AM82:AM87" si="21">IF(ISBLANK(AH82),"",IF(CODE(AH82)=45,0,1)+IF(ISBLANK(AI82),0,IF(CODE(AI82)=45,0,1))+IF(ISBLANK(AJ82),0,IF(CODE(AJ82)=45,0,1))+IF(ISBLANK(AK82),0,IF(CODE(AK82)=45,0,1))+IF(ISBLANK(AL82),0,IF(CODE(AL82)=45,0,1)))</f>
        <v>3</v>
      </c>
      <c r="AN82" s="13">
        <f t="shared" ref="AN82:AN87" si="22">IF(ISBLANK(AH82),"",IF(CODE(AH82)=45,1,0)+IF(ISBLANK(AI82),0,IF(CODE(AI82)=45,1,0))+IF(ISBLANK(AJ82),0,IF(CODE(AJ82)=45,1,0))+IF(ISBLANK(AK82),0,IF(CODE(AK82)=45,1,0))+IF(ISBLANK(AL82),0,IF(CODE(AL82)=45,1,0)))</f>
        <v>0</v>
      </c>
      <c r="AO82" s="9"/>
      <c r="AP82" s="14" t="str">
        <f t="shared" ref="AP82:AP87" si="23">IF(ISBLANK(AH82),"",IF(OR(AM82=3,AN82=3),IF(AND(ISBLANK(AK82),ISBLANK(AL82),OR(AM82=3,AN82=3)),"OK",IF(ABS(IF(CODE(AH82)=45,-1,1)+IF(CODE(AI82)=45,-1,1)+IF(CODE(AJ82)=45,-1,1))=1,IF(AND(ISBLANK(AL82),OR(AM82=3,AN82=3)),"OK",IF(IF(CODE(AH82)=45,-1,1)+IF(CODE(AI82)=45,-1,1)+IF(CODE(AJ82)=45,-1,1)+IF(CODE(AK82)=45,-1,1)=0,"OK","CHYBA")),"CHYBA")),IF(AND(AM82&lt;3,AN82&lt;3),"NEKOMPLETNÍ","CHYBA")))</f>
        <v>OK</v>
      </c>
      <c r="AQ82" s="9"/>
      <c r="AR82" s="9"/>
    </row>
    <row r="83" spans="1:44" s="38" customFormat="1" ht="14.4" customHeight="1" x14ac:dyDescent="0.3">
      <c r="A83" s="78">
        <v>32</v>
      </c>
      <c r="B83" s="79">
        <v>2</v>
      </c>
      <c r="C83" s="109" t="str">
        <f>IF(ISBLANK(A83),"",VLOOKUP(A83,'chlapci presence'!$A$2:$J$100,3)&amp;" "&amp;VLOOKUP(A83,'chlapci presence'!$A$2:$J$100,4))</f>
        <v>Novák Jaromír</v>
      </c>
      <c r="D83" s="110"/>
      <c r="E83" s="15">
        <f>J81</f>
        <v>0</v>
      </c>
      <c r="F83" s="16" t="s">
        <v>14</v>
      </c>
      <c r="G83" s="16">
        <f>H81</f>
        <v>3</v>
      </c>
      <c r="H83" s="81" t="s">
        <v>56</v>
      </c>
      <c r="I83" s="82"/>
      <c r="J83" s="83"/>
      <c r="K83" s="16">
        <f>AM83</f>
        <v>0</v>
      </c>
      <c r="L83" s="16" t="s">
        <v>14</v>
      </c>
      <c r="M83" s="16">
        <f>AN83</f>
        <v>3</v>
      </c>
      <c r="N83" s="17">
        <f>AM86</f>
        <v>1</v>
      </c>
      <c r="O83" s="16" t="s">
        <v>14</v>
      </c>
      <c r="P83" s="16">
        <f>AN86</f>
        <v>3</v>
      </c>
      <c r="Q83" s="74">
        <f>IF(E83="",0,IF(E83=3,2,1))+IF(K83="",0,IF(K83=3,2,1))+IF(N83="",0,IF(N83=3,2,1))</f>
        <v>3</v>
      </c>
      <c r="R83" s="75"/>
      <c r="S83" s="75"/>
      <c r="T83" s="70">
        <f>IF(E83="",0,E83)+IF(K83="",0,K83)+IF(N83="",0,N83)</f>
        <v>1</v>
      </c>
      <c r="U83" s="72" t="s">
        <v>14</v>
      </c>
      <c r="V83" s="61">
        <f>IF(G83="",0,G83)+IF(M83="",0,M83)+IF(P83="",0,P83)</f>
        <v>9</v>
      </c>
      <c r="W83" s="54" t="s">
        <v>186</v>
      </c>
      <c r="X83" s="54"/>
      <c r="Y83" s="55"/>
      <c r="Z83" s="26"/>
      <c r="AA83" s="26"/>
      <c r="AB83" s="27"/>
      <c r="AD83" s="9">
        <v>2</v>
      </c>
      <c r="AE83" s="9" t="str">
        <f>C83</f>
        <v>Novák Jaromír</v>
      </c>
      <c r="AF83" s="9">
        <v>3</v>
      </c>
      <c r="AG83" s="9" t="str">
        <f>C85</f>
        <v>Gorol Adam</v>
      </c>
      <c r="AH83" s="10" t="s">
        <v>163</v>
      </c>
      <c r="AI83" s="10" t="s">
        <v>176</v>
      </c>
      <c r="AJ83" s="10" t="s">
        <v>164</v>
      </c>
      <c r="AK83" s="10"/>
      <c r="AL83" s="10"/>
      <c r="AM83" s="13">
        <f t="shared" si="21"/>
        <v>0</v>
      </c>
      <c r="AN83" s="13">
        <f t="shared" si="22"/>
        <v>3</v>
      </c>
      <c r="AO83" s="9"/>
      <c r="AP83" s="14" t="str">
        <f t="shared" si="23"/>
        <v>OK</v>
      </c>
      <c r="AQ83" s="9"/>
      <c r="AR83" s="9"/>
    </row>
    <row r="84" spans="1:44" s="38" customFormat="1" ht="14.4" customHeight="1" x14ac:dyDescent="0.3">
      <c r="A84" s="78"/>
      <c r="B84" s="80"/>
      <c r="C84" s="96" t="str">
        <f>IF(ISBLANK(A83),"",VLOOKUP(A83,'chlapci presence'!$A$2:$J$100,7))</f>
        <v>Butoves</v>
      </c>
      <c r="D84" s="111"/>
      <c r="E84" s="67"/>
      <c r="F84" s="68"/>
      <c r="G84" s="68"/>
      <c r="H84" s="84"/>
      <c r="I84" s="85"/>
      <c r="J84" s="86"/>
      <c r="K84" s="68" t="str">
        <f>"("&amp;AH83&amp;","&amp;AI83&amp;","&amp;AJ83&amp;","&amp;AK83&amp;","&amp;AL83&amp;")"</f>
        <v>(-7,-3,-8,,)</v>
      </c>
      <c r="L84" s="68"/>
      <c r="M84" s="68"/>
      <c r="N84" s="69" t="str">
        <f>"("&amp;AH86&amp;","&amp;AI86&amp;","&amp;AJ86&amp;","&amp;AK86&amp;","&amp;AL86&amp;")"</f>
        <v>(-7,-12,10,-6,)</v>
      </c>
      <c r="O84" s="68"/>
      <c r="P84" s="68"/>
      <c r="Q84" s="74"/>
      <c r="R84" s="75"/>
      <c r="S84" s="75"/>
      <c r="T84" s="70"/>
      <c r="U84" s="95"/>
      <c r="V84" s="61"/>
      <c r="W84" s="54"/>
      <c r="X84" s="54"/>
      <c r="Y84" s="55"/>
      <c r="Z84" s="26"/>
      <c r="AA84" s="26"/>
      <c r="AB84" s="27"/>
      <c r="AD84" s="9">
        <v>4</v>
      </c>
      <c r="AE84" s="9" t="str">
        <f>C87</f>
        <v>Vaníček Matěj</v>
      </c>
      <c r="AF84" s="9">
        <v>3</v>
      </c>
      <c r="AG84" s="9" t="str">
        <f>C85</f>
        <v>Gorol Adam</v>
      </c>
      <c r="AH84" s="10" t="s">
        <v>164</v>
      </c>
      <c r="AI84" s="10" t="s">
        <v>173</v>
      </c>
      <c r="AJ84" s="10" t="s">
        <v>177</v>
      </c>
      <c r="AK84" s="10"/>
      <c r="AL84" s="10"/>
      <c r="AM84" s="13">
        <f t="shared" si="21"/>
        <v>0</v>
      </c>
      <c r="AN84" s="13">
        <f t="shared" si="22"/>
        <v>3</v>
      </c>
      <c r="AO84" s="9"/>
      <c r="AP84" s="14" t="str">
        <f t="shared" si="23"/>
        <v>OK</v>
      </c>
      <c r="AQ84" s="9"/>
      <c r="AR84" s="9"/>
    </row>
    <row r="85" spans="1:44" s="38" customFormat="1" ht="14.4" customHeight="1" x14ac:dyDescent="0.3">
      <c r="A85" s="78">
        <v>19</v>
      </c>
      <c r="B85" s="79">
        <v>3</v>
      </c>
      <c r="C85" s="109" t="str">
        <f>IF(ISBLANK(A85),"",VLOOKUP(A85,'chlapci presence'!$A$2:$J$100,3)&amp;" "&amp;VLOOKUP(A85,'chlapci presence'!$A$2:$J$100,4))</f>
        <v>Gorol Adam</v>
      </c>
      <c r="D85" s="110"/>
      <c r="E85" s="15">
        <f>M81</f>
        <v>3</v>
      </c>
      <c r="F85" s="16" t="s">
        <v>14</v>
      </c>
      <c r="G85" s="16">
        <f>K81</f>
        <v>0</v>
      </c>
      <c r="H85" s="17">
        <f>M83</f>
        <v>3</v>
      </c>
      <c r="I85" s="16" t="s">
        <v>14</v>
      </c>
      <c r="J85" s="20">
        <f>K83</f>
        <v>0</v>
      </c>
      <c r="K85" s="81" t="s">
        <v>56</v>
      </c>
      <c r="L85" s="82"/>
      <c r="M85" s="83"/>
      <c r="N85" s="17">
        <f>AN84</f>
        <v>3</v>
      </c>
      <c r="O85" s="16" t="s">
        <v>14</v>
      </c>
      <c r="P85" s="16">
        <f>AM84</f>
        <v>0</v>
      </c>
      <c r="Q85" s="74">
        <f>IF(E85="",0,IF(E85=3,2,1))+IF(H85="",0,IF(H85=3,2,1))+IF(N85="",0,IF(N85=3,2,1))</f>
        <v>6</v>
      </c>
      <c r="R85" s="75"/>
      <c r="S85" s="75"/>
      <c r="T85" s="70">
        <f>IF(E85="",0,E85)+IF(H85="",0,H85)+IF(N85="",0,N85)</f>
        <v>9</v>
      </c>
      <c r="U85" s="72" t="s">
        <v>14</v>
      </c>
      <c r="V85" s="61">
        <f>IF(G85="",0,G85)+IF(J85="",0,J85)+IF(P85="",0,P85)</f>
        <v>0</v>
      </c>
      <c r="W85" s="54" t="s">
        <v>183</v>
      </c>
      <c r="X85" s="54"/>
      <c r="Y85" s="55"/>
      <c r="Z85" s="26"/>
      <c r="AA85" s="26"/>
      <c r="AB85" s="27"/>
      <c r="AD85" s="9">
        <v>1</v>
      </c>
      <c r="AE85" s="9" t="str">
        <f>C81</f>
        <v>Jirout Lukáš</v>
      </c>
      <c r="AF85" s="9">
        <v>2</v>
      </c>
      <c r="AG85" s="9" t="str">
        <f>C83</f>
        <v>Novák Jaromír</v>
      </c>
      <c r="AH85" s="10" t="s">
        <v>162</v>
      </c>
      <c r="AI85" s="10" t="s">
        <v>182</v>
      </c>
      <c r="AJ85" s="10" t="s">
        <v>175</v>
      </c>
      <c r="AK85" s="10"/>
      <c r="AL85" s="10"/>
      <c r="AM85" s="13">
        <f t="shared" si="21"/>
        <v>3</v>
      </c>
      <c r="AN85" s="13">
        <f t="shared" si="22"/>
        <v>0</v>
      </c>
      <c r="AO85" s="9"/>
      <c r="AP85" s="14" t="str">
        <f t="shared" si="23"/>
        <v>OK</v>
      </c>
      <c r="AQ85" s="9"/>
      <c r="AR85" s="9"/>
    </row>
    <row r="86" spans="1:44" s="38" customFormat="1" ht="14.4" customHeight="1" x14ac:dyDescent="0.3">
      <c r="A86" s="78"/>
      <c r="B86" s="80"/>
      <c r="C86" s="96" t="str">
        <f>IF(ISBLANK(A85),"",VLOOKUP(A85,'chlapci presence'!$A$2:$J$100,7))</f>
        <v>Sokol Jaroměř-Josefov 2</v>
      </c>
      <c r="D86" s="111"/>
      <c r="E86" s="67" t="str">
        <f>"("&amp;AH87&amp;","&amp;AI87&amp;","&amp;AJ87&amp;","&amp;AK87&amp;","&amp;AL87&amp;")"</f>
        <v>(10,9,4,,)</v>
      </c>
      <c r="F86" s="68"/>
      <c r="G86" s="68"/>
      <c r="H86" s="69"/>
      <c r="I86" s="68"/>
      <c r="J86" s="112"/>
      <c r="K86" s="84"/>
      <c r="L86" s="85"/>
      <c r="M86" s="86"/>
      <c r="N86" s="69"/>
      <c r="O86" s="68"/>
      <c r="P86" s="68"/>
      <c r="Q86" s="74"/>
      <c r="R86" s="75"/>
      <c r="S86" s="75"/>
      <c r="T86" s="70"/>
      <c r="U86" s="95"/>
      <c r="V86" s="61"/>
      <c r="W86" s="54"/>
      <c r="X86" s="54"/>
      <c r="Y86" s="55"/>
      <c r="Z86" s="26"/>
      <c r="AA86" s="26"/>
      <c r="AB86" s="27"/>
      <c r="AD86" s="9">
        <v>2</v>
      </c>
      <c r="AE86" s="9" t="str">
        <f>C83</f>
        <v>Novák Jaromír</v>
      </c>
      <c r="AF86" s="9">
        <v>4</v>
      </c>
      <c r="AG86" s="9" t="str">
        <f>C87</f>
        <v>Vaníček Matěj</v>
      </c>
      <c r="AH86" s="10" t="s">
        <v>163</v>
      </c>
      <c r="AI86" s="10" t="s">
        <v>174</v>
      </c>
      <c r="AJ86" s="10" t="s">
        <v>182</v>
      </c>
      <c r="AK86" s="10" t="s">
        <v>178</v>
      </c>
      <c r="AL86" s="10"/>
      <c r="AM86" s="13">
        <f t="shared" si="21"/>
        <v>1</v>
      </c>
      <c r="AN86" s="13">
        <f t="shared" si="22"/>
        <v>3</v>
      </c>
      <c r="AO86" s="9"/>
      <c r="AP86" s="14" t="str">
        <f t="shared" si="23"/>
        <v>OK</v>
      </c>
      <c r="AQ86" s="9"/>
      <c r="AR86" s="9"/>
    </row>
    <row r="87" spans="1:44" s="38" customFormat="1" ht="14.4" customHeight="1" x14ac:dyDescent="0.3">
      <c r="A87" s="78">
        <v>37</v>
      </c>
      <c r="B87" s="98">
        <v>4</v>
      </c>
      <c r="C87" s="109" t="str">
        <f>IF(ISBLANK(A87),"",VLOOKUP(A87,'chlapci presence'!$A$2:$J$100,3)&amp;" "&amp;VLOOKUP(A87,'chlapci presence'!$A$2:$J$100,4))</f>
        <v>Vaníček Matěj</v>
      </c>
      <c r="D87" s="110"/>
      <c r="E87" s="23">
        <f>P81</f>
        <v>0</v>
      </c>
      <c r="F87" s="7" t="s">
        <v>14</v>
      </c>
      <c r="G87" s="7">
        <f>N81</f>
        <v>3</v>
      </c>
      <c r="H87" s="6">
        <f>P83</f>
        <v>3</v>
      </c>
      <c r="I87" s="7" t="s">
        <v>14</v>
      </c>
      <c r="J87" s="8">
        <f>N83</f>
        <v>1</v>
      </c>
      <c r="K87" s="7">
        <f>P85</f>
        <v>0</v>
      </c>
      <c r="L87" s="7" t="s">
        <v>14</v>
      </c>
      <c r="M87" s="7">
        <f>N85</f>
        <v>3</v>
      </c>
      <c r="N87" s="81" t="s">
        <v>56</v>
      </c>
      <c r="O87" s="82"/>
      <c r="P87" s="104"/>
      <c r="Q87" s="74">
        <f>IF(E87="",0,IF(E87=3,2,1))+IF(H87="",0,IF(H87=3,2,1))+IF(K87="",0,IF(K87=3,2,1))</f>
        <v>4</v>
      </c>
      <c r="R87" s="75"/>
      <c r="S87" s="75"/>
      <c r="T87" s="70">
        <f>IF(E87="",0,E87)+IF(H87="",0,H87)+IF(K87="",0,K87)</f>
        <v>3</v>
      </c>
      <c r="U87" s="72" t="s">
        <v>14</v>
      </c>
      <c r="V87" s="61">
        <f>IF(G87="",0,G87)+IF(J87="",0,J87)+IF(M87="",0,M87)</f>
        <v>7</v>
      </c>
      <c r="W87" s="56" t="s">
        <v>185</v>
      </c>
      <c r="X87" s="56"/>
      <c r="Y87" s="57"/>
      <c r="Z87" s="26"/>
      <c r="AA87" s="26"/>
      <c r="AB87" s="27"/>
      <c r="AD87" s="9">
        <v>3</v>
      </c>
      <c r="AE87" s="9" t="str">
        <f>C85</f>
        <v>Gorol Adam</v>
      </c>
      <c r="AF87" s="9">
        <v>1</v>
      </c>
      <c r="AG87" s="9" t="str">
        <f>C81</f>
        <v>Jirout Lukáš</v>
      </c>
      <c r="AH87" s="10" t="s">
        <v>182</v>
      </c>
      <c r="AI87" s="10" t="s">
        <v>172</v>
      </c>
      <c r="AJ87" s="10" t="s">
        <v>165</v>
      </c>
      <c r="AK87" s="10"/>
      <c r="AL87" s="10"/>
      <c r="AM87" s="13">
        <f t="shared" si="21"/>
        <v>3</v>
      </c>
      <c r="AN87" s="13">
        <f t="shared" si="22"/>
        <v>0</v>
      </c>
      <c r="AO87" s="9"/>
      <c r="AP87" s="14" t="str">
        <f t="shared" si="23"/>
        <v>OK</v>
      </c>
      <c r="AQ87" s="9"/>
      <c r="AR87" s="9"/>
    </row>
    <row r="88" spans="1:44" s="38" customFormat="1" ht="15" customHeight="1" thickBot="1" x14ac:dyDescent="0.35">
      <c r="A88" s="78"/>
      <c r="B88" s="108"/>
      <c r="C88" s="102" t="str">
        <f>IF(ISBLANK(A87),"",VLOOKUP(A87,'chlapci presence'!$A$2:$J$100,7))</f>
        <v>TJ Dvůr Králové nad Labem</v>
      </c>
      <c r="D88" s="103"/>
      <c r="E88" s="63"/>
      <c r="F88" s="64"/>
      <c r="G88" s="64"/>
      <c r="H88" s="65"/>
      <c r="I88" s="64"/>
      <c r="J88" s="66"/>
      <c r="K88" s="64" t="str">
        <f>"("&amp;AH84&amp;","&amp;AI84&amp;","&amp;AJ84&amp;","&amp;AK84&amp;","&amp;AL84&amp;")"</f>
        <v>(-8,-4,-5,,)</v>
      </c>
      <c r="L88" s="64"/>
      <c r="M88" s="64"/>
      <c r="N88" s="105"/>
      <c r="O88" s="106"/>
      <c r="P88" s="107"/>
      <c r="Q88" s="76"/>
      <c r="R88" s="77"/>
      <c r="S88" s="77"/>
      <c r="T88" s="71"/>
      <c r="U88" s="73"/>
      <c r="V88" s="62"/>
      <c r="W88" s="58"/>
      <c r="X88" s="58"/>
      <c r="Y88" s="59"/>
    </row>
    <row r="90" spans="1:44" ht="15" thickBot="1" x14ac:dyDescent="0.35"/>
    <row r="91" spans="1:44" s="38" customFormat="1" ht="15" thickBot="1" x14ac:dyDescent="0.35">
      <c r="B91" s="101" t="s">
        <v>10</v>
      </c>
      <c r="C91" s="50"/>
      <c r="D91" s="32">
        <v>9</v>
      </c>
      <c r="E91" s="101">
        <v>1</v>
      </c>
      <c r="F91" s="50"/>
      <c r="G91" s="50"/>
      <c r="H91" s="49">
        <v>2</v>
      </c>
      <c r="I91" s="50"/>
      <c r="J91" s="60"/>
      <c r="K91" s="50">
        <v>3</v>
      </c>
      <c r="L91" s="50"/>
      <c r="M91" s="50"/>
      <c r="N91" s="49">
        <v>4</v>
      </c>
      <c r="O91" s="50"/>
      <c r="P91" s="50"/>
      <c r="Q91" s="101" t="s">
        <v>11</v>
      </c>
      <c r="R91" s="50"/>
      <c r="S91" s="50"/>
      <c r="T91" s="49" t="s">
        <v>12</v>
      </c>
      <c r="U91" s="50"/>
      <c r="V91" s="60"/>
      <c r="W91" s="49" t="s">
        <v>13</v>
      </c>
      <c r="X91" s="50"/>
      <c r="Y91" s="51"/>
      <c r="AM91" s="5"/>
      <c r="AN91" s="5"/>
      <c r="AO91" s="5"/>
    </row>
    <row r="92" spans="1:44" s="38" customFormat="1" ht="14.4" customHeight="1" x14ac:dyDescent="0.3">
      <c r="A92" s="117">
        <v>9</v>
      </c>
      <c r="B92" s="97">
        <v>1</v>
      </c>
      <c r="C92" s="99" t="str">
        <f>IF(ISBLANK(A92),"",VLOOKUP(A92,'chlapci presence'!$A$2:$J$100,3)&amp;" "&amp;VLOOKUP(A92,'chlapci presence'!$A$2:$J$100,4))</f>
        <v>Skákal Daniel</v>
      </c>
      <c r="D92" s="100"/>
      <c r="E92" s="113" t="s">
        <v>56</v>
      </c>
      <c r="F92" s="114"/>
      <c r="G92" s="115"/>
      <c r="H92" s="6">
        <f>AM96</f>
        <v>3</v>
      </c>
      <c r="I92" s="7" t="s">
        <v>14</v>
      </c>
      <c r="J92" s="8">
        <f>AN96</f>
        <v>0</v>
      </c>
      <c r="K92" s="7">
        <f>AN98</f>
        <v>3</v>
      </c>
      <c r="L92" s="7" t="s">
        <v>14</v>
      </c>
      <c r="M92" s="7">
        <f>AM98</f>
        <v>1</v>
      </c>
      <c r="N92" s="6">
        <f>AM93</f>
        <v>3</v>
      </c>
      <c r="O92" s="7" t="s">
        <v>14</v>
      </c>
      <c r="P92" s="7">
        <f>AN93</f>
        <v>0</v>
      </c>
      <c r="Q92" s="80">
        <f>IF(H92="",0,IF(H92=3,2,1))+IF(K92="",0,IF(K92=3,2,1))+IF(N92="",0,IF(N92=3,2,1))</f>
        <v>6</v>
      </c>
      <c r="R92" s="94"/>
      <c r="S92" s="94"/>
      <c r="T92" s="96">
        <f>IF(H92="",0,H92)+IF(K92="",0,K92)+IF(N92="",0,N92)</f>
        <v>9</v>
      </c>
      <c r="U92" s="72" t="s">
        <v>14</v>
      </c>
      <c r="V92" s="87">
        <f>IF(J92="",0,J92)+IF(M92="",0,M92)+IF(P92="",0,P92)</f>
        <v>1</v>
      </c>
      <c r="W92" s="52" t="s">
        <v>183</v>
      </c>
      <c r="X92" s="52"/>
      <c r="Y92" s="53"/>
      <c r="Z92" s="26"/>
      <c r="AA92" s="26"/>
      <c r="AB92" s="27"/>
      <c r="AE92" s="9"/>
      <c r="AF92" s="10"/>
      <c r="AG92" s="10"/>
      <c r="AH92" s="10" t="s">
        <v>15</v>
      </c>
      <c r="AI92" s="10" t="s">
        <v>16</v>
      </c>
      <c r="AJ92" s="11" t="s">
        <v>17</v>
      </c>
      <c r="AK92" s="10" t="s">
        <v>18</v>
      </c>
      <c r="AL92" s="10" t="s">
        <v>19</v>
      </c>
      <c r="AM92" s="88" t="s">
        <v>20</v>
      </c>
      <c r="AN92" s="88"/>
      <c r="AO92" s="9"/>
      <c r="AP92" s="9" t="s">
        <v>21</v>
      </c>
      <c r="AQ92" s="9"/>
      <c r="AR92" s="9"/>
    </row>
    <row r="93" spans="1:44" s="38" customFormat="1" ht="14.4" customHeight="1" x14ac:dyDescent="0.3">
      <c r="A93" s="117"/>
      <c r="B93" s="98"/>
      <c r="C93" s="96" t="str">
        <f>IF(ISBLANK(A92),"",VLOOKUP(A92,'chlapci presence'!$A$2:$J$100,7))</f>
        <v>Montas Hradec Králové</v>
      </c>
      <c r="D93" s="111"/>
      <c r="E93" s="116"/>
      <c r="F93" s="85"/>
      <c r="G93" s="86"/>
      <c r="H93" s="89" t="str">
        <f>"("&amp;AH96&amp;","&amp;AI96&amp;","&amp;AJ96&amp;","&amp;AK96&amp;","&amp;AL96&amp;")"</f>
        <v>(11,6,3,,)</v>
      </c>
      <c r="I93" s="90"/>
      <c r="J93" s="91"/>
      <c r="K93" s="90"/>
      <c r="L93" s="90"/>
      <c r="M93" s="90"/>
      <c r="N93" s="92" t="str">
        <f>"("&amp;AH93&amp;","&amp;AI93&amp;","&amp;AJ93&amp;","&amp;AK93&amp;","&amp;AL93&amp;")"</f>
        <v>(6,2,7,,)</v>
      </c>
      <c r="O93" s="93"/>
      <c r="P93" s="93"/>
      <c r="Q93" s="74"/>
      <c r="R93" s="75"/>
      <c r="S93" s="75"/>
      <c r="T93" s="70"/>
      <c r="U93" s="95"/>
      <c r="V93" s="61"/>
      <c r="W93" s="54"/>
      <c r="X93" s="54"/>
      <c r="Y93" s="55"/>
      <c r="Z93" s="26"/>
      <c r="AA93" s="26"/>
      <c r="AB93" s="27"/>
      <c r="AD93" s="9">
        <v>1</v>
      </c>
      <c r="AE93" s="9" t="str">
        <f>C92</f>
        <v>Skákal Daniel</v>
      </c>
      <c r="AF93" s="12">
        <v>4</v>
      </c>
      <c r="AG93" s="9" t="str">
        <f>C98</f>
        <v>Rambousek Václav</v>
      </c>
      <c r="AH93" s="10" t="s">
        <v>159</v>
      </c>
      <c r="AI93" s="10" t="s">
        <v>166</v>
      </c>
      <c r="AJ93" s="10" t="s">
        <v>161</v>
      </c>
      <c r="AK93" s="10"/>
      <c r="AL93" s="10"/>
      <c r="AM93" s="13">
        <f t="shared" ref="AM93:AM98" si="24">IF(ISBLANK(AH93),"",IF(CODE(AH93)=45,0,1)+IF(ISBLANK(AI93),0,IF(CODE(AI93)=45,0,1))+IF(ISBLANK(AJ93),0,IF(CODE(AJ93)=45,0,1))+IF(ISBLANK(AK93),0,IF(CODE(AK93)=45,0,1))+IF(ISBLANK(AL93),0,IF(CODE(AL93)=45,0,1)))</f>
        <v>3</v>
      </c>
      <c r="AN93" s="13">
        <f t="shared" ref="AN93:AN98" si="25">IF(ISBLANK(AH93),"",IF(CODE(AH93)=45,1,0)+IF(ISBLANK(AI93),0,IF(CODE(AI93)=45,1,0))+IF(ISBLANK(AJ93),0,IF(CODE(AJ93)=45,1,0))+IF(ISBLANK(AK93),0,IF(CODE(AK93)=45,1,0))+IF(ISBLANK(AL93),0,IF(CODE(AL93)=45,1,0)))</f>
        <v>0</v>
      </c>
      <c r="AO93" s="9"/>
      <c r="AP93" s="14" t="str">
        <f t="shared" ref="AP93:AP98" si="26">IF(ISBLANK(AH93),"",IF(OR(AM93=3,AN93=3),IF(AND(ISBLANK(AK93),ISBLANK(AL93),OR(AM93=3,AN93=3)),"OK",IF(ABS(IF(CODE(AH93)=45,-1,1)+IF(CODE(AI93)=45,-1,1)+IF(CODE(AJ93)=45,-1,1))=1,IF(AND(ISBLANK(AL93),OR(AM93=3,AN93=3)),"OK",IF(IF(CODE(AH93)=45,-1,1)+IF(CODE(AI93)=45,-1,1)+IF(CODE(AJ93)=45,-1,1)+IF(CODE(AK93)=45,-1,1)=0,"OK","CHYBA")),"CHYBA")),IF(AND(AM93&lt;3,AN93&lt;3),"NEKOMPLETNÍ","CHYBA")))</f>
        <v>OK</v>
      </c>
      <c r="AQ93" s="9"/>
      <c r="AR93" s="9"/>
    </row>
    <row r="94" spans="1:44" s="38" customFormat="1" ht="14.4" customHeight="1" x14ac:dyDescent="0.3">
      <c r="A94" s="78">
        <v>38</v>
      </c>
      <c r="B94" s="79">
        <v>2</v>
      </c>
      <c r="C94" s="109" t="str">
        <f>IF(ISBLANK(A94),"",VLOOKUP(A94,'chlapci presence'!$A$2:$J$100,3)&amp;" "&amp;VLOOKUP(A94,'chlapci presence'!$A$2:$J$100,4))</f>
        <v>Klíma Josef</v>
      </c>
      <c r="D94" s="110"/>
      <c r="E94" s="15">
        <f>J92</f>
        <v>0</v>
      </c>
      <c r="F94" s="16" t="s">
        <v>14</v>
      </c>
      <c r="G94" s="16">
        <f>H92</f>
        <v>3</v>
      </c>
      <c r="H94" s="81" t="s">
        <v>56</v>
      </c>
      <c r="I94" s="82"/>
      <c r="J94" s="83"/>
      <c r="K94" s="16">
        <f>AM94</f>
        <v>3</v>
      </c>
      <c r="L94" s="16" t="s">
        <v>14</v>
      </c>
      <c r="M94" s="16">
        <f>AN94</f>
        <v>1</v>
      </c>
      <c r="N94" s="17">
        <f>AM97</f>
        <v>3</v>
      </c>
      <c r="O94" s="16" t="s">
        <v>14</v>
      </c>
      <c r="P94" s="16">
        <f>AN97</f>
        <v>0</v>
      </c>
      <c r="Q94" s="74">
        <f>IF(E94="",0,IF(E94=3,2,1))+IF(K94="",0,IF(K94=3,2,1))+IF(N94="",0,IF(N94=3,2,1))</f>
        <v>5</v>
      </c>
      <c r="R94" s="75"/>
      <c r="S94" s="75"/>
      <c r="T94" s="70">
        <f>IF(E94="",0,E94)+IF(K94="",0,K94)+IF(N94="",0,N94)</f>
        <v>6</v>
      </c>
      <c r="U94" s="72" t="s">
        <v>14</v>
      </c>
      <c r="V94" s="61">
        <f>IF(G94="",0,G94)+IF(M94="",0,M94)+IF(P94="",0,P94)</f>
        <v>4</v>
      </c>
      <c r="W94" s="54" t="s">
        <v>184</v>
      </c>
      <c r="X94" s="54"/>
      <c r="Y94" s="55"/>
      <c r="Z94" s="26"/>
      <c r="AA94" s="26"/>
      <c r="AB94" s="27"/>
      <c r="AD94" s="9">
        <v>2</v>
      </c>
      <c r="AE94" s="9" t="str">
        <f>C94</f>
        <v>Klíma Josef</v>
      </c>
      <c r="AF94" s="9">
        <v>3</v>
      </c>
      <c r="AG94" s="9" t="str">
        <f>C96</f>
        <v>Macháček Denis</v>
      </c>
      <c r="AH94" s="10" t="s">
        <v>191</v>
      </c>
      <c r="AI94" s="10" t="s">
        <v>164</v>
      </c>
      <c r="AJ94" s="10" t="s">
        <v>172</v>
      </c>
      <c r="AK94" s="10" t="s">
        <v>159</v>
      </c>
      <c r="AL94" s="10"/>
      <c r="AM94" s="13">
        <f t="shared" si="24"/>
        <v>3</v>
      </c>
      <c r="AN94" s="13">
        <f t="shared" si="25"/>
        <v>1</v>
      </c>
      <c r="AO94" s="9"/>
      <c r="AP94" s="14" t="str">
        <f t="shared" si="26"/>
        <v>OK</v>
      </c>
      <c r="AQ94" s="9"/>
      <c r="AR94" s="9"/>
    </row>
    <row r="95" spans="1:44" s="38" customFormat="1" ht="14.4" customHeight="1" x14ac:dyDescent="0.3">
      <c r="A95" s="78"/>
      <c r="B95" s="80"/>
      <c r="C95" s="96" t="str">
        <f>IF(ISBLANK(A94),"",VLOOKUP(A94,'chlapci presence'!$A$2:$J$100,7))</f>
        <v>TJ Sokol PP Hradec Králové 2</v>
      </c>
      <c r="D95" s="111"/>
      <c r="E95" s="67"/>
      <c r="F95" s="68"/>
      <c r="G95" s="68"/>
      <c r="H95" s="84"/>
      <c r="I95" s="85"/>
      <c r="J95" s="86"/>
      <c r="K95" s="68" t="str">
        <f>"("&amp;AH94&amp;","&amp;AI94&amp;","&amp;AJ94&amp;","&amp;AK94&amp;","&amp;AL94&amp;")"</f>
        <v>(14,-8,9,6,)</v>
      </c>
      <c r="L95" s="68"/>
      <c r="M95" s="68"/>
      <c r="N95" s="69" t="str">
        <f>"("&amp;AH97&amp;","&amp;AI97&amp;","&amp;AJ97&amp;","&amp;AK97&amp;","&amp;AL97&amp;")"</f>
        <v>(6,9,5,,)</v>
      </c>
      <c r="O95" s="68"/>
      <c r="P95" s="68"/>
      <c r="Q95" s="74"/>
      <c r="R95" s="75"/>
      <c r="S95" s="75"/>
      <c r="T95" s="70"/>
      <c r="U95" s="95"/>
      <c r="V95" s="61"/>
      <c r="W95" s="54"/>
      <c r="X95" s="54"/>
      <c r="Y95" s="55"/>
      <c r="Z95" s="26"/>
      <c r="AA95" s="26"/>
      <c r="AB95" s="27"/>
      <c r="AD95" s="9">
        <v>4</v>
      </c>
      <c r="AE95" s="9" t="str">
        <f>C98</f>
        <v>Rambousek Václav</v>
      </c>
      <c r="AF95" s="9">
        <v>3</v>
      </c>
      <c r="AG95" s="9" t="str">
        <f>C96</f>
        <v>Macháček Denis</v>
      </c>
      <c r="AH95" s="10" t="s">
        <v>177</v>
      </c>
      <c r="AI95" s="10" t="s">
        <v>164</v>
      </c>
      <c r="AJ95" s="10" t="s">
        <v>163</v>
      </c>
      <c r="AK95" s="10"/>
      <c r="AL95" s="10"/>
      <c r="AM95" s="13">
        <f t="shared" si="24"/>
        <v>0</v>
      </c>
      <c r="AN95" s="13">
        <f t="shared" si="25"/>
        <v>3</v>
      </c>
      <c r="AO95" s="9"/>
      <c r="AP95" s="14" t="str">
        <f t="shared" si="26"/>
        <v>OK</v>
      </c>
      <c r="AQ95" s="9"/>
      <c r="AR95" s="9"/>
    </row>
    <row r="96" spans="1:44" s="38" customFormat="1" ht="14.4" customHeight="1" x14ac:dyDescent="0.3">
      <c r="A96" s="78">
        <v>17</v>
      </c>
      <c r="B96" s="79">
        <v>3</v>
      </c>
      <c r="C96" s="109" t="str">
        <f>IF(ISBLANK(A96),"",VLOOKUP(A96,'chlapci presence'!$A$2:$J$100,3)&amp;" "&amp;VLOOKUP(A96,'chlapci presence'!$A$2:$J$100,4))</f>
        <v>Macháček Denis</v>
      </c>
      <c r="D96" s="110"/>
      <c r="E96" s="15">
        <f>M92</f>
        <v>1</v>
      </c>
      <c r="F96" s="16" t="s">
        <v>14</v>
      </c>
      <c r="G96" s="16">
        <f>K92</f>
        <v>3</v>
      </c>
      <c r="H96" s="17">
        <f>M94</f>
        <v>1</v>
      </c>
      <c r="I96" s="16" t="s">
        <v>14</v>
      </c>
      <c r="J96" s="20">
        <f>K94</f>
        <v>3</v>
      </c>
      <c r="K96" s="81" t="s">
        <v>56</v>
      </c>
      <c r="L96" s="82"/>
      <c r="M96" s="83"/>
      <c r="N96" s="17">
        <f>AN95</f>
        <v>3</v>
      </c>
      <c r="O96" s="16" t="s">
        <v>14</v>
      </c>
      <c r="P96" s="16">
        <f>AM95</f>
        <v>0</v>
      </c>
      <c r="Q96" s="74">
        <f>IF(E96="",0,IF(E96=3,2,1))+IF(H96="",0,IF(H96=3,2,1))+IF(N96="",0,IF(N96=3,2,1))</f>
        <v>4</v>
      </c>
      <c r="R96" s="75"/>
      <c r="S96" s="75"/>
      <c r="T96" s="70">
        <f>IF(E96="",0,E96)+IF(H96="",0,H96)+IF(N96="",0,N96)</f>
        <v>5</v>
      </c>
      <c r="U96" s="72" t="s">
        <v>14</v>
      </c>
      <c r="V96" s="61">
        <f>IF(G96="",0,G96)+IF(J96="",0,J96)+IF(P96="",0,P96)</f>
        <v>6</v>
      </c>
      <c r="W96" s="54" t="s">
        <v>185</v>
      </c>
      <c r="X96" s="54"/>
      <c r="Y96" s="55"/>
      <c r="Z96" s="26"/>
      <c r="AA96" s="26"/>
      <c r="AB96" s="27"/>
      <c r="AD96" s="9">
        <v>1</v>
      </c>
      <c r="AE96" s="9" t="str">
        <f>C92</f>
        <v>Skákal Daniel</v>
      </c>
      <c r="AF96" s="9">
        <v>2</v>
      </c>
      <c r="AG96" s="9" t="str">
        <f>C94</f>
        <v>Klíma Josef</v>
      </c>
      <c r="AH96" s="10" t="s">
        <v>187</v>
      </c>
      <c r="AI96" s="10" t="s">
        <v>159</v>
      </c>
      <c r="AJ96" s="10" t="s">
        <v>162</v>
      </c>
      <c r="AK96" s="10"/>
      <c r="AL96" s="10"/>
      <c r="AM96" s="13">
        <f t="shared" si="24"/>
        <v>3</v>
      </c>
      <c r="AN96" s="13">
        <f t="shared" si="25"/>
        <v>0</v>
      </c>
      <c r="AO96" s="9"/>
      <c r="AP96" s="14" t="str">
        <f t="shared" si="26"/>
        <v>OK</v>
      </c>
      <c r="AQ96" s="9"/>
      <c r="AR96" s="9"/>
    </row>
    <row r="97" spans="1:44" s="38" customFormat="1" ht="14.4" customHeight="1" x14ac:dyDescent="0.3">
      <c r="A97" s="78"/>
      <c r="B97" s="80"/>
      <c r="C97" s="96" t="str">
        <f>IF(ISBLANK(A96),"",VLOOKUP(A96,'chlapci presence'!$A$2:$J$100,7))</f>
        <v>SK Dobré</v>
      </c>
      <c r="D97" s="111"/>
      <c r="E97" s="67" t="str">
        <f>"("&amp;AH98&amp;","&amp;AI98&amp;","&amp;AJ98&amp;","&amp;AK98&amp;","&amp;AL98&amp;")"</f>
        <v>(-11,-7,3,-6,)</v>
      </c>
      <c r="F97" s="68"/>
      <c r="G97" s="68"/>
      <c r="H97" s="69"/>
      <c r="I97" s="68"/>
      <c r="J97" s="112"/>
      <c r="K97" s="84"/>
      <c r="L97" s="85"/>
      <c r="M97" s="86"/>
      <c r="N97" s="69"/>
      <c r="O97" s="68"/>
      <c r="P97" s="68"/>
      <c r="Q97" s="74"/>
      <c r="R97" s="75"/>
      <c r="S97" s="75"/>
      <c r="T97" s="70"/>
      <c r="U97" s="95"/>
      <c r="V97" s="61"/>
      <c r="W97" s="54"/>
      <c r="X97" s="54"/>
      <c r="Y97" s="55"/>
      <c r="Z97" s="26"/>
      <c r="AA97" s="26"/>
      <c r="AB97" s="27"/>
      <c r="AD97" s="9">
        <v>2</v>
      </c>
      <c r="AE97" s="9" t="str">
        <f>C94</f>
        <v>Klíma Josef</v>
      </c>
      <c r="AF97" s="9">
        <v>4</v>
      </c>
      <c r="AG97" s="9" t="str">
        <f>C98</f>
        <v>Rambousek Václav</v>
      </c>
      <c r="AH97" s="10" t="s">
        <v>159</v>
      </c>
      <c r="AI97" s="10" t="s">
        <v>172</v>
      </c>
      <c r="AJ97" s="10" t="s">
        <v>175</v>
      </c>
      <c r="AK97" s="10"/>
      <c r="AL97" s="10"/>
      <c r="AM97" s="13">
        <f t="shared" si="24"/>
        <v>3</v>
      </c>
      <c r="AN97" s="13">
        <f t="shared" si="25"/>
        <v>0</v>
      </c>
      <c r="AO97" s="9"/>
      <c r="AP97" s="14" t="str">
        <f t="shared" si="26"/>
        <v>OK</v>
      </c>
      <c r="AQ97" s="9"/>
      <c r="AR97" s="9"/>
    </row>
    <row r="98" spans="1:44" s="38" customFormat="1" ht="14.4" customHeight="1" x14ac:dyDescent="0.3">
      <c r="A98" s="78">
        <v>35</v>
      </c>
      <c r="B98" s="98">
        <v>4</v>
      </c>
      <c r="C98" s="109" t="str">
        <f>IF(ISBLANK(A98),"",VLOOKUP(A98,'chlapci presence'!$A$2:$J$100,3)&amp;" "&amp;VLOOKUP(A98,'chlapci presence'!$A$2:$J$100,4))</f>
        <v>Rambousek Václav</v>
      </c>
      <c r="D98" s="110"/>
      <c r="E98" s="23">
        <f>P92</f>
        <v>0</v>
      </c>
      <c r="F98" s="7" t="s">
        <v>14</v>
      </c>
      <c r="G98" s="7">
        <f>N92</f>
        <v>3</v>
      </c>
      <c r="H98" s="6">
        <f>P94</f>
        <v>0</v>
      </c>
      <c r="I98" s="7" t="s">
        <v>14</v>
      </c>
      <c r="J98" s="8">
        <f>N94</f>
        <v>3</v>
      </c>
      <c r="K98" s="7">
        <f>P96</f>
        <v>0</v>
      </c>
      <c r="L98" s="7" t="s">
        <v>14</v>
      </c>
      <c r="M98" s="7">
        <f>N96</f>
        <v>3</v>
      </c>
      <c r="N98" s="81" t="s">
        <v>56</v>
      </c>
      <c r="O98" s="82"/>
      <c r="P98" s="104"/>
      <c r="Q98" s="74">
        <f>IF(E98="",0,IF(E98=3,2,1))+IF(H98="",0,IF(H98=3,2,1))+IF(K98="",0,IF(K98=3,2,1))</f>
        <v>3</v>
      </c>
      <c r="R98" s="75"/>
      <c r="S98" s="75"/>
      <c r="T98" s="70">
        <f>IF(E98="",0,E98)+IF(H98="",0,H98)+IF(K98="",0,K98)</f>
        <v>0</v>
      </c>
      <c r="U98" s="72" t="s">
        <v>14</v>
      </c>
      <c r="V98" s="61">
        <f>IF(G98="",0,G98)+IF(J98="",0,J98)+IF(M98="",0,M98)</f>
        <v>9</v>
      </c>
      <c r="W98" s="56" t="s">
        <v>186</v>
      </c>
      <c r="X98" s="56"/>
      <c r="Y98" s="57"/>
      <c r="Z98" s="26"/>
      <c r="AA98" s="26"/>
      <c r="AB98" s="27"/>
      <c r="AD98" s="9">
        <v>3</v>
      </c>
      <c r="AE98" s="9" t="str">
        <f>C96</f>
        <v>Macháček Denis</v>
      </c>
      <c r="AF98" s="9">
        <v>1</v>
      </c>
      <c r="AG98" s="9" t="str">
        <f>C92</f>
        <v>Skákal Daniel</v>
      </c>
      <c r="AH98" s="10" t="s">
        <v>181</v>
      </c>
      <c r="AI98" s="10" t="s">
        <v>163</v>
      </c>
      <c r="AJ98" s="10" t="s">
        <v>162</v>
      </c>
      <c r="AK98" s="10" t="s">
        <v>178</v>
      </c>
      <c r="AL98" s="10"/>
      <c r="AM98" s="13">
        <f t="shared" si="24"/>
        <v>1</v>
      </c>
      <c r="AN98" s="13">
        <f t="shared" si="25"/>
        <v>3</v>
      </c>
      <c r="AO98" s="9"/>
      <c r="AP98" s="14" t="str">
        <f t="shared" si="26"/>
        <v>OK</v>
      </c>
      <c r="AQ98" s="9"/>
      <c r="AR98" s="9"/>
    </row>
    <row r="99" spans="1:44" s="38" customFormat="1" ht="15" customHeight="1" thickBot="1" x14ac:dyDescent="0.35">
      <c r="A99" s="78"/>
      <c r="B99" s="108"/>
      <c r="C99" s="102" t="str">
        <f>IF(ISBLANK(A98),"",VLOOKUP(A98,'chlapci presence'!$A$2:$J$100,7))</f>
        <v>KST Holice</v>
      </c>
      <c r="D99" s="103"/>
      <c r="E99" s="63"/>
      <c r="F99" s="64"/>
      <c r="G99" s="64"/>
      <c r="H99" s="65"/>
      <c r="I99" s="64"/>
      <c r="J99" s="66"/>
      <c r="K99" s="64" t="str">
        <f>"("&amp;AH95&amp;","&amp;AI95&amp;","&amp;AJ95&amp;","&amp;AK95&amp;","&amp;AL95&amp;")"</f>
        <v>(-5,-8,-7,,)</v>
      </c>
      <c r="L99" s="64"/>
      <c r="M99" s="64"/>
      <c r="N99" s="105"/>
      <c r="O99" s="106"/>
      <c r="P99" s="107"/>
      <c r="Q99" s="76"/>
      <c r="R99" s="77"/>
      <c r="S99" s="77"/>
      <c r="T99" s="71"/>
      <c r="U99" s="73"/>
      <c r="V99" s="62"/>
      <c r="W99" s="58"/>
      <c r="X99" s="58"/>
      <c r="Y99" s="59"/>
    </row>
    <row r="101" spans="1:44" ht="15" thickBot="1" x14ac:dyDescent="0.35"/>
    <row r="102" spans="1:44" s="38" customFormat="1" ht="15" thickBot="1" x14ac:dyDescent="0.35">
      <c r="B102" s="101" t="s">
        <v>10</v>
      </c>
      <c r="C102" s="50"/>
      <c r="D102" s="32">
        <v>10</v>
      </c>
      <c r="E102" s="101">
        <v>1</v>
      </c>
      <c r="F102" s="50"/>
      <c r="G102" s="60"/>
      <c r="H102" s="49">
        <v>2</v>
      </c>
      <c r="I102" s="50"/>
      <c r="J102" s="60"/>
      <c r="K102" s="49">
        <v>3</v>
      </c>
      <c r="L102" s="50"/>
      <c r="M102" s="60"/>
      <c r="N102" s="49">
        <v>4</v>
      </c>
      <c r="O102" s="50"/>
      <c r="P102" s="60"/>
      <c r="Q102" s="49">
        <v>5</v>
      </c>
      <c r="R102" s="50"/>
      <c r="S102" s="51"/>
      <c r="T102" s="101" t="s">
        <v>11</v>
      </c>
      <c r="U102" s="50"/>
      <c r="V102" s="60"/>
      <c r="W102" s="49" t="s">
        <v>12</v>
      </c>
      <c r="X102" s="50"/>
      <c r="Y102" s="60"/>
      <c r="Z102" s="49" t="s">
        <v>13</v>
      </c>
      <c r="AA102" s="50"/>
      <c r="AB102" s="51"/>
      <c r="AP102" s="5"/>
    </row>
    <row r="103" spans="1:44" s="38" customFormat="1" ht="14.4" customHeight="1" x14ac:dyDescent="0.3">
      <c r="A103" s="117">
        <v>10</v>
      </c>
      <c r="B103" s="97">
        <v>1</v>
      </c>
      <c r="C103" s="99" t="str">
        <f>IF(ISBLANK(A103),"",VLOOKUP(A103,'chlapci presence'!$A$2:$J$100,3)&amp;" "&amp;VLOOKUP(A103,'chlapci presence'!$A$2:$J$100,4))</f>
        <v>Šmika Hugo</v>
      </c>
      <c r="D103" s="100"/>
      <c r="E103" s="113" t="s">
        <v>56</v>
      </c>
      <c r="F103" s="114"/>
      <c r="G103" s="115"/>
      <c r="H103" s="28">
        <f>AM106</f>
        <v>3</v>
      </c>
      <c r="I103" s="29" t="s">
        <v>14</v>
      </c>
      <c r="J103" s="30">
        <f>AN106</f>
        <v>0</v>
      </c>
      <c r="K103" s="29">
        <f>AN113</f>
        <v>2</v>
      </c>
      <c r="L103" s="29" t="s">
        <v>14</v>
      </c>
      <c r="M103" s="29">
        <f>AM113</f>
        <v>3</v>
      </c>
      <c r="N103" s="28">
        <f>AM108</f>
        <v>3</v>
      </c>
      <c r="O103" s="29" t="s">
        <v>14</v>
      </c>
      <c r="P103" s="29">
        <f>AN108</f>
        <v>0</v>
      </c>
      <c r="Q103" s="28">
        <f>AN111</f>
        <v>3</v>
      </c>
      <c r="R103" s="29" t="s">
        <v>14</v>
      </c>
      <c r="S103" s="31">
        <f>AM111</f>
        <v>0</v>
      </c>
      <c r="T103" s="118">
        <f>IF(H103="",0,IF(H103=3,2,1))+IF(K103="",0,IF(K103=3,2,1))+IF(N103="",0,IF(N103=3,2,1))+IF(Q103="",0,IF(Q103=3,2,1))</f>
        <v>7</v>
      </c>
      <c r="U103" s="119"/>
      <c r="V103" s="120"/>
      <c r="W103" s="123">
        <f>IF(H103="",0,H103)+IF(K103="",0,K103)+IF(N103="",0,N103)+IF(Q103="",0,Q103)</f>
        <v>11</v>
      </c>
      <c r="X103" s="119" t="s">
        <v>14</v>
      </c>
      <c r="Y103" s="124">
        <f>IF(J103="",0,J103)+IF(M103="",0,M103)+IF(P103="",0,P103)+IF(S103="",0,S103)</f>
        <v>3</v>
      </c>
      <c r="Z103" s="125" t="s">
        <v>184</v>
      </c>
      <c r="AA103" s="126"/>
      <c r="AB103" s="127"/>
      <c r="AD103" s="9"/>
      <c r="AE103" s="9"/>
      <c r="AF103" s="10"/>
      <c r="AG103" s="10"/>
      <c r="AH103" s="10" t="s">
        <v>15</v>
      </c>
      <c r="AI103" s="10" t="s">
        <v>16</v>
      </c>
      <c r="AJ103" s="11" t="s">
        <v>17</v>
      </c>
      <c r="AK103" s="10" t="s">
        <v>18</v>
      </c>
      <c r="AL103" s="10" t="s">
        <v>19</v>
      </c>
      <c r="AM103" s="88" t="s">
        <v>20</v>
      </c>
      <c r="AN103" s="88"/>
      <c r="AO103" s="9"/>
      <c r="AP103" s="9" t="s">
        <v>21</v>
      </c>
    </row>
    <row r="104" spans="1:44" s="38" customFormat="1" ht="14.4" customHeight="1" x14ac:dyDescent="0.3">
      <c r="A104" s="117"/>
      <c r="B104" s="80"/>
      <c r="C104" s="96" t="str">
        <f>IF(ISBLANK(A103),"",VLOOKUP(A103,'chlapci presence'!$A$2:$J$100,7))</f>
        <v>TJ Tatran Hostinné</v>
      </c>
      <c r="D104" s="111"/>
      <c r="E104" s="116"/>
      <c r="F104" s="85"/>
      <c r="G104" s="86"/>
      <c r="H104" s="89" t="str">
        <f>"("&amp;AH106&amp;","&amp;AI106&amp;","&amp;AJ106&amp;","&amp;AK106&amp;","&amp;AL106&amp;")"</f>
        <v>(7,6,4,,)</v>
      </c>
      <c r="I104" s="90"/>
      <c r="J104" s="91"/>
      <c r="K104" s="69"/>
      <c r="L104" s="68"/>
      <c r="M104" s="112"/>
      <c r="N104" s="131" t="str">
        <f>"("&amp;AH108&amp;","&amp;AI108&amp;","&amp;AJ108&amp;","&amp;AK108&amp;","&amp;AL108&amp;")"</f>
        <v>(7,1,2,,)</v>
      </c>
      <c r="O104" s="132"/>
      <c r="P104" s="133"/>
      <c r="Q104" s="131"/>
      <c r="R104" s="132"/>
      <c r="S104" s="134"/>
      <c r="T104" s="121"/>
      <c r="U104" s="95"/>
      <c r="V104" s="122"/>
      <c r="W104" s="96"/>
      <c r="X104" s="95"/>
      <c r="Y104" s="87"/>
      <c r="Z104" s="128"/>
      <c r="AA104" s="129"/>
      <c r="AB104" s="130"/>
      <c r="AD104" s="9">
        <v>2</v>
      </c>
      <c r="AE104" s="9" t="str">
        <f>C105</f>
        <v>Macháček Benjamin</v>
      </c>
      <c r="AF104" s="12">
        <v>5</v>
      </c>
      <c r="AG104" s="9" t="str">
        <f>C111</f>
        <v>Brázda Zdeněk</v>
      </c>
      <c r="AH104" s="10" t="s">
        <v>192</v>
      </c>
      <c r="AI104" s="10" t="s">
        <v>177</v>
      </c>
      <c r="AJ104" s="10" t="s">
        <v>170</v>
      </c>
      <c r="AK104" s="10" t="s">
        <v>173</v>
      </c>
      <c r="AL104" s="10"/>
      <c r="AM104" s="13">
        <f>IF(ISBLANK(AH104),"",IF(CODE(AH104)=45,0,1)+IF(ISBLANK(AI104),0,IF(CODE(AI104)=45,0,1))+IF(ISBLANK(AJ104),0,IF(CODE(AJ104)=45,0,1))+IF(ISBLANK(AK104),0,IF(CODE(AK104)=45,0,1))+IF(ISBLANK(AL104),0,IF(CODE(AL104)=45,0,1)))</f>
        <v>1</v>
      </c>
      <c r="AN104" s="13">
        <f>IF(ISBLANK(AH104),"",IF(CODE(AH104)=45,1,0)+IF(ISBLANK(AI104),0,IF(CODE(AI104)=45,1,0))+IF(ISBLANK(AJ104),0,IF(CODE(AJ104)=45,1,0))+IF(ISBLANK(AK104),0,IF(CODE(AK104)=45,1,0))+IF(ISBLANK(AL104),0,IF(CODE(AL104)=45,1,0)))</f>
        <v>3</v>
      </c>
      <c r="AO104" s="9"/>
      <c r="AP104" s="14" t="str">
        <f>IF(ISBLANK(AH104),"",IF(OR(AM104=3,AN104=3),IF(AND(ISBLANK(AK104),ISBLANK(AL104),OR(AM104=3,AN104=3)),"OK",IF(ABS(IF(CODE(AH104)=45,-1,1)+IF(CODE(AI104)=45,-1,1)+IF(CODE(AJ104)=45,-1,1))=1,IF(AND(ISBLANK(AL104),OR(AM104=3,AN104=3)),"OK",IF(IF(CODE(AH104)=45,-1,1)+IF(CODE(AI104)=45,-1,1)+IF(CODE(AJ104)=45,-1,1)+IF(CODE(AK104)=45,-1,1)=0,"OK","CHYBA")),"CHYBA")),IF(AND(AM104&lt;3,AN104&lt;3),"NEKOMPLETNÍ","CHYBA")))</f>
        <v>OK</v>
      </c>
    </row>
    <row r="105" spans="1:44" s="38" customFormat="1" ht="14.4" customHeight="1" x14ac:dyDescent="0.3">
      <c r="A105" s="117">
        <v>51</v>
      </c>
      <c r="B105" s="79">
        <v>2</v>
      </c>
      <c r="C105" s="135" t="str">
        <f>IF(ISBLANK(A105),"",VLOOKUP(A105,'chlapci presence'!$A$2:$J$100,3)&amp;" "&amp;VLOOKUP(A105,'chlapci presence'!$A$2:$J$100,4))</f>
        <v>Macháček Benjamin</v>
      </c>
      <c r="D105" s="136"/>
      <c r="E105" s="15">
        <f>J103</f>
        <v>0</v>
      </c>
      <c r="F105" s="16" t="s">
        <v>14</v>
      </c>
      <c r="G105" s="16">
        <f>H103</f>
        <v>3</v>
      </c>
      <c r="H105" s="81" t="s">
        <v>56</v>
      </c>
      <c r="I105" s="82"/>
      <c r="J105" s="83"/>
      <c r="K105" s="16">
        <f>AM109</f>
        <v>1</v>
      </c>
      <c r="L105" s="16" t="s">
        <v>14</v>
      </c>
      <c r="M105" s="16">
        <f>AN109</f>
        <v>3</v>
      </c>
      <c r="N105" s="17">
        <f>AN110</f>
        <v>3</v>
      </c>
      <c r="O105" s="16" t="s">
        <v>14</v>
      </c>
      <c r="P105" s="16">
        <f>AM110</f>
        <v>0</v>
      </c>
      <c r="Q105" s="17">
        <f>AM104</f>
        <v>1</v>
      </c>
      <c r="R105" s="16" t="s">
        <v>14</v>
      </c>
      <c r="S105" s="18">
        <f>AN104</f>
        <v>3</v>
      </c>
      <c r="T105" s="137">
        <f>IF(E105="",0,IF(E105=3,2,1))+IF(K105="",0,IF(K105=3,2,1))+IF(N105="",0,IF(N105=3,2,1))+IF(Q105="",0,IF(Q105=3,2,1))</f>
        <v>5</v>
      </c>
      <c r="U105" s="138"/>
      <c r="V105" s="139"/>
      <c r="W105" s="140">
        <f>IF(E105="",0,E105)+IF(K105="",0,K105)+IF(N105="",0,N105)+IF(Q103="",0,Q103)</f>
        <v>7</v>
      </c>
      <c r="X105" s="138" t="s">
        <v>14</v>
      </c>
      <c r="Y105" s="141">
        <f>IF(G105="",0,G105)+IF(M105="",0,M105)+IF(P105="",0,P105)+IF(S103="",0,S103)</f>
        <v>6</v>
      </c>
      <c r="Z105" s="142" t="s">
        <v>186</v>
      </c>
      <c r="AA105" s="143"/>
      <c r="AB105" s="144"/>
      <c r="AC105" s="40"/>
      <c r="AD105" s="9">
        <v>3</v>
      </c>
      <c r="AE105" s="9" t="str">
        <f>C107</f>
        <v>Hlawatschke Alfred</v>
      </c>
      <c r="AF105" s="9">
        <v>4</v>
      </c>
      <c r="AG105" s="9" t="str">
        <f>C109</f>
        <v>Neuman Tomáš</v>
      </c>
      <c r="AH105" s="10" t="s">
        <v>159</v>
      </c>
      <c r="AI105" s="10" t="s">
        <v>175</v>
      </c>
      <c r="AJ105" s="10" t="s">
        <v>172</v>
      </c>
      <c r="AK105" s="10"/>
      <c r="AL105" s="10"/>
      <c r="AM105" s="13">
        <f t="shared" ref="AM105:AM113" si="27">IF(ISBLANK(AH105),"",IF(CODE(AH105)=45,0,1)+IF(ISBLANK(AI105),0,IF(CODE(AI105)=45,0,1))+IF(ISBLANK(AJ105),0,IF(CODE(AJ105)=45,0,1))+IF(ISBLANK(AK105),0,IF(CODE(AK105)=45,0,1))+IF(ISBLANK(AL105),0,IF(CODE(AL105)=45,0,1)))</f>
        <v>3</v>
      </c>
      <c r="AN105" s="13">
        <f t="shared" ref="AN105:AN113" si="28">IF(ISBLANK(AH105),"",IF(CODE(AH105)=45,1,0)+IF(ISBLANK(AI105),0,IF(CODE(AI105)=45,1,0))+IF(ISBLANK(AJ105),0,IF(CODE(AJ105)=45,1,0))+IF(ISBLANK(AK105),0,IF(CODE(AK105)=45,1,0))+IF(ISBLANK(AL105),0,IF(CODE(AL105)=45,1,0)))</f>
        <v>0</v>
      </c>
      <c r="AO105" s="9"/>
      <c r="AP105" s="14" t="str">
        <f t="shared" ref="AP105:AP113" si="29">IF(ISBLANK(AH105),"",IF(OR(AM105=3,AN105=3),IF(AND(ISBLANK(AK105),ISBLANK(AL105),OR(AM105=3,AN105=3)),"OK",IF(ABS(IF(CODE(AH105)=45,-1,1)+IF(CODE(AI105)=45,-1,1)+IF(CODE(AJ105)=45,-1,1))=1,IF(AND(ISBLANK(AL105),OR(AM105=3,AN105=3)),"OK",IF(IF(CODE(AH105)=45,-1,1)+IF(CODE(AI105)=45,-1,1)+IF(CODE(AJ105)=45,-1,1)+IF(CODE(AK105)=45,-1,1)=0,"OK","CHYBA")),"CHYBA")),IF(AND(AM105&lt;3,AN105&lt;3),"NEKOMPLETNÍ","CHYBA")))</f>
        <v>OK</v>
      </c>
    </row>
    <row r="106" spans="1:44" s="38" customFormat="1" ht="14.4" customHeight="1" x14ac:dyDescent="0.3">
      <c r="A106" s="117"/>
      <c r="B106" s="80"/>
      <c r="C106" s="96" t="str">
        <f>IF(ISBLANK(A105),"",VLOOKUP(A105,'chlapci presence'!$A$2:$J$100,7))</f>
        <v>SK Dobré</v>
      </c>
      <c r="D106" s="111"/>
      <c r="E106" s="67"/>
      <c r="F106" s="68"/>
      <c r="G106" s="68"/>
      <c r="H106" s="84"/>
      <c r="I106" s="85"/>
      <c r="J106" s="86"/>
      <c r="K106" s="89" t="str">
        <f>"("&amp;AH109&amp;","&amp;AI109&amp;","&amp;AJ109&amp;","&amp;AK109&amp;","&amp;AL109&amp;")"</f>
        <v>(-6,6,-6,-5,)</v>
      </c>
      <c r="L106" s="90"/>
      <c r="M106" s="91"/>
      <c r="N106" s="69"/>
      <c r="O106" s="68"/>
      <c r="P106" s="112"/>
      <c r="Q106" s="69" t="str">
        <f>"("&amp;AH104&amp;","&amp;AI104&amp;","&amp;AJ104&amp;","&amp;AK104&amp;","&amp;AL104&amp;")"</f>
        <v>(19,-5,-9,-4,)</v>
      </c>
      <c r="R106" s="68"/>
      <c r="S106" s="145"/>
      <c r="T106" s="121"/>
      <c r="U106" s="95"/>
      <c r="V106" s="122"/>
      <c r="W106" s="96"/>
      <c r="X106" s="95"/>
      <c r="Y106" s="87"/>
      <c r="Z106" s="128"/>
      <c r="AA106" s="129"/>
      <c r="AB106" s="130"/>
      <c r="AC106" s="19"/>
      <c r="AD106" s="9">
        <v>1</v>
      </c>
      <c r="AE106" s="9" t="str">
        <f>C103</f>
        <v>Šmika Hugo</v>
      </c>
      <c r="AF106" s="9">
        <v>2</v>
      </c>
      <c r="AG106" s="9" t="str">
        <f>C105</f>
        <v>Macháček Benjamin</v>
      </c>
      <c r="AH106" s="10" t="s">
        <v>161</v>
      </c>
      <c r="AI106" s="10" t="s">
        <v>159</v>
      </c>
      <c r="AJ106" s="10" t="s">
        <v>165</v>
      </c>
      <c r="AK106" s="10"/>
      <c r="AL106" s="10"/>
      <c r="AM106" s="13">
        <f t="shared" si="27"/>
        <v>3</v>
      </c>
      <c r="AN106" s="13">
        <f t="shared" si="28"/>
        <v>0</v>
      </c>
      <c r="AO106" s="9"/>
      <c r="AP106" s="14" t="str">
        <f t="shared" si="29"/>
        <v>OK</v>
      </c>
    </row>
    <row r="107" spans="1:44" s="38" customFormat="1" ht="14.4" customHeight="1" x14ac:dyDescent="0.3">
      <c r="A107" s="117">
        <v>18</v>
      </c>
      <c r="B107" s="79">
        <v>3</v>
      </c>
      <c r="C107" s="135" t="str">
        <f>IF(ISBLANK(A107),"",VLOOKUP(A107,'chlapci presence'!$A$2:$J$100,3)&amp;" "&amp;VLOOKUP(A107,'chlapci presence'!$A$2:$J$100,4))</f>
        <v>Hlawatschke Alfred</v>
      </c>
      <c r="D107" s="136"/>
      <c r="E107" s="15">
        <f>M103</f>
        <v>3</v>
      </c>
      <c r="F107" s="16" t="s">
        <v>14</v>
      </c>
      <c r="G107" s="16">
        <f>K103</f>
        <v>2</v>
      </c>
      <c r="H107" s="17">
        <f>M105</f>
        <v>3</v>
      </c>
      <c r="I107" s="16" t="s">
        <v>14</v>
      </c>
      <c r="J107" s="16">
        <f>K105</f>
        <v>1</v>
      </c>
      <c r="K107" s="81" t="s">
        <v>56</v>
      </c>
      <c r="L107" s="82"/>
      <c r="M107" s="83"/>
      <c r="N107" s="17">
        <f>AM105</f>
        <v>3</v>
      </c>
      <c r="O107" s="16" t="s">
        <v>14</v>
      </c>
      <c r="P107" s="16">
        <f>AN105</f>
        <v>0</v>
      </c>
      <c r="Q107" s="17">
        <f>AN107</f>
        <v>3</v>
      </c>
      <c r="R107" s="16" t="s">
        <v>14</v>
      </c>
      <c r="S107" s="18">
        <f>AM107</f>
        <v>0</v>
      </c>
      <c r="T107" s="137">
        <f>IF(E107="",0,IF(E107=3,2,1))+IF(H107="",0,IF(H107=3,2,1))+IF(N107="",0,IF(N107=3,2,1))+IF(Q107="",0,IF(Q107=3,2,1))</f>
        <v>8</v>
      </c>
      <c r="U107" s="138"/>
      <c r="V107" s="139"/>
      <c r="W107" s="140">
        <f>IF(E107="",0,E107)+IF(H107="",0,H107)+IF(N107="",0,N107)+IF(Q103="",0,Q103)</f>
        <v>12</v>
      </c>
      <c r="X107" s="138" t="s">
        <v>14</v>
      </c>
      <c r="Y107" s="141">
        <f>IF(G107="",0,G107)+IF(J107="",0,J107)+IF(P107="",0,P107)+IF(S103="",0,S103)</f>
        <v>3</v>
      </c>
      <c r="Z107" s="142" t="s">
        <v>183</v>
      </c>
      <c r="AA107" s="143"/>
      <c r="AB107" s="144"/>
      <c r="AC107" s="40"/>
      <c r="AD107" s="9">
        <v>5</v>
      </c>
      <c r="AE107" s="9" t="str">
        <f>C111</f>
        <v>Brázda Zdeněk</v>
      </c>
      <c r="AF107" s="9">
        <v>3</v>
      </c>
      <c r="AG107" s="9" t="str">
        <f>C107</f>
        <v>Hlawatschke Alfred</v>
      </c>
      <c r="AH107" s="10" t="s">
        <v>163</v>
      </c>
      <c r="AI107" s="10" t="s">
        <v>163</v>
      </c>
      <c r="AJ107" s="10" t="s">
        <v>163</v>
      </c>
      <c r="AK107" s="10"/>
      <c r="AL107" s="10"/>
      <c r="AM107" s="13">
        <f t="shared" si="27"/>
        <v>0</v>
      </c>
      <c r="AN107" s="13">
        <f t="shared" si="28"/>
        <v>3</v>
      </c>
      <c r="AO107" s="9"/>
      <c r="AP107" s="14" t="str">
        <f t="shared" si="29"/>
        <v>OK</v>
      </c>
    </row>
    <row r="108" spans="1:44" s="38" customFormat="1" ht="14.4" customHeight="1" x14ac:dyDescent="0.3">
      <c r="A108" s="117"/>
      <c r="B108" s="80"/>
      <c r="C108" s="96" t="str">
        <f>IF(ISBLANK(A107),"",VLOOKUP(A107,'chlapci presence'!$A$2:$J$100,7))</f>
        <v>TJ Sokol PP Hradec Králové 2</v>
      </c>
      <c r="D108" s="111"/>
      <c r="E108" s="67" t="str">
        <f>"("&amp;AH113&amp;","&amp;AI113&amp;","&amp;AJ113&amp;","&amp;AK113&amp;","&amp;AL113&amp;")"</f>
        <v>(11,-8,7,-10,8)</v>
      </c>
      <c r="F108" s="68"/>
      <c r="G108" s="112"/>
      <c r="H108" s="69"/>
      <c r="I108" s="68"/>
      <c r="J108" s="68"/>
      <c r="K108" s="84"/>
      <c r="L108" s="85"/>
      <c r="M108" s="86"/>
      <c r="N108" s="89" t="str">
        <f>"("&amp;AH105&amp;","&amp;AI105&amp;","&amp;AJ105&amp;","&amp;AK105&amp;","&amp;AL105&amp;")"</f>
        <v>(6,5,9,,)</v>
      </c>
      <c r="O108" s="90"/>
      <c r="P108" s="91"/>
      <c r="Q108" s="69"/>
      <c r="R108" s="68"/>
      <c r="S108" s="145"/>
      <c r="T108" s="121"/>
      <c r="U108" s="95"/>
      <c r="V108" s="122"/>
      <c r="W108" s="96"/>
      <c r="X108" s="95"/>
      <c r="Y108" s="87"/>
      <c r="Z108" s="128"/>
      <c r="AA108" s="129"/>
      <c r="AB108" s="130"/>
      <c r="AD108" s="9">
        <v>1</v>
      </c>
      <c r="AE108" s="9" t="str">
        <f>C103</f>
        <v>Šmika Hugo</v>
      </c>
      <c r="AF108" s="9">
        <v>4</v>
      </c>
      <c r="AG108" s="9" t="str">
        <f>C109</f>
        <v>Neuman Tomáš</v>
      </c>
      <c r="AH108" s="10" t="s">
        <v>161</v>
      </c>
      <c r="AI108" s="10" t="s">
        <v>160</v>
      </c>
      <c r="AJ108" s="10" t="s">
        <v>166</v>
      </c>
      <c r="AK108" s="10"/>
      <c r="AL108" s="10"/>
      <c r="AM108" s="13">
        <f t="shared" si="27"/>
        <v>3</v>
      </c>
      <c r="AN108" s="13">
        <f t="shared" si="28"/>
        <v>0</v>
      </c>
      <c r="AO108" s="9"/>
      <c r="AP108" s="14" t="str">
        <f t="shared" si="29"/>
        <v>OK</v>
      </c>
    </row>
    <row r="109" spans="1:44" s="38" customFormat="1" ht="14.4" customHeight="1" x14ac:dyDescent="0.3">
      <c r="A109" s="117">
        <v>39</v>
      </c>
      <c r="B109" s="79">
        <v>4</v>
      </c>
      <c r="C109" s="135" t="str">
        <f>IF(ISBLANK(A109),"",VLOOKUP(A109,'chlapci presence'!$A$2:$J$100,3)&amp;" "&amp;VLOOKUP(A109,'chlapci presence'!$A$2:$J$100,4))</f>
        <v>Neuman Tomáš</v>
      </c>
      <c r="D109" s="136"/>
      <c r="E109" s="15">
        <f>P103</f>
        <v>0</v>
      </c>
      <c r="F109" s="16" t="s">
        <v>14</v>
      </c>
      <c r="G109" s="16">
        <f>N103</f>
        <v>3</v>
      </c>
      <c r="H109" s="17">
        <f>P105</f>
        <v>0</v>
      </c>
      <c r="I109" s="16" t="s">
        <v>14</v>
      </c>
      <c r="J109" s="20">
        <f>N105</f>
        <v>3</v>
      </c>
      <c r="K109" s="16">
        <f>P107</f>
        <v>0</v>
      </c>
      <c r="L109" s="16" t="s">
        <v>14</v>
      </c>
      <c r="M109" s="16">
        <f>N107</f>
        <v>3</v>
      </c>
      <c r="N109" s="81" t="s">
        <v>56</v>
      </c>
      <c r="O109" s="82"/>
      <c r="P109" s="83"/>
      <c r="Q109" s="17">
        <f>AM112</f>
        <v>0</v>
      </c>
      <c r="R109" s="16" t="s">
        <v>14</v>
      </c>
      <c r="S109" s="18">
        <f>AN112</f>
        <v>3</v>
      </c>
      <c r="T109" s="137">
        <f>IF(E109="",0,IF(E109=3,2,1))+IF(H109="",0,IF(H109=3,2,1))+IF(K109="",0,IF(K109=3,2,1))+IF(Q109="",0,IF(Q109=3,2,1))</f>
        <v>4</v>
      </c>
      <c r="U109" s="138"/>
      <c r="V109" s="139"/>
      <c r="W109" s="140">
        <f>IF(E109="",0,E109)+IF(H109="",0,H109)+IF(K109="",0,K109)+IF(Q103="",0,Q103)</f>
        <v>3</v>
      </c>
      <c r="X109" s="138" t="s">
        <v>14</v>
      </c>
      <c r="Y109" s="141">
        <f>IF(G109="",0,G109)+IF(J109="",0,J109)+IF(M109="",0,M109)+IF(S103="",0,S103)</f>
        <v>9</v>
      </c>
      <c r="Z109" s="142" t="s">
        <v>193</v>
      </c>
      <c r="AA109" s="143"/>
      <c r="AB109" s="144"/>
      <c r="AC109" s="21"/>
      <c r="AD109" s="9">
        <v>2</v>
      </c>
      <c r="AE109" s="9" t="str">
        <f>C105</f>
        <v>Macháček Benjamin</v>
      </c>
      <c r="AF109" s="9">
        <v>3</v>
      </c>
      <c r="AG109" s="9" t="str">
        <f>C107</f>
        <v>Hlawatschke Alfred</v>
      </c>
      <c r="AH109" s="10" t="s">
        <v>178</v>
      </c>
      <c r="AI109" s="10" t="s">
        <v>159</v>
      </c>
      <c r="AJ109" s="10" t="s">
        <v>178</v>
      </c>
      <c r="AK109" s="10" t="s">
        <v>177</v>
      </c>
      <c r="AL109" s="10"/>
      <c r="AM109" s="13">
        <f t="shared" si="27"/>
        <v>1</v>
      </c>
      <c r="AN109" s="13">
        <f t="shared" si="28"/>
        <v>3</v>
      </c>
      <c r="AO109" s="9"/>
      <c r="AP109" s="14" t="str">
        <f t="shared" si="29"/>
        <v>OK</v>
      </c>
    </row>
    <row r="110" spans="1:44" s="38" customFormat="1" ht="14.4" customHeight="1" x14ac:dyDescent="0.3">
      <c r="A110" s="117"/>
      <c r="B110" s="80"/>
      <c r="C110" s="96" t="str">
        <f>IF(ISBLANK(A109),"",VLOOKUP(A109,'chlapci presence'!$A$2:$J$100,7))</f>
        <v>Butoves</v>
      </c>
      <c r="D110" s="111"/>
      <c r="E110" s="67"/>
      <c r="F110" s="68"/>
      <c r="G110" s="112"/>
      <c r="H110" s="69" t="str">
        <f>"("&amp;AH110&amp;","&amp;AI110&amp;","&amp;AJ110&amp;","&amp;AK110&amp;","&amp;AL110&amp;")"</f>
        <v>(-8,-7,-4,,)</v>
      </c>
      <c r="I110" s="68"/>
      <c r="J110" s="112"/>
      <c r="K110" s="69"/>
      <c r="L110" s="68"/>
      <c r="M110" s="68"/>
      <c r="N110" s="84"/>
      <c r="O110" s="85"/>
      <c r="P110" s="86"/>
      <c r="Q110" s="89" t="str">
        <f>"("&amp;AH112&amp;","&amp;AI112&amp;","&amp;AJ112&amp;","&amp;AK112&amp;","&amp;AL112&amp;")"</f>
        <v>(-2,-8,-9,,)</v>
      </c>
      <c r="R110" s="90"/>
      <c r="S110" s="146"/>
      <c r="T110" s="121"/>
      <c r="U110" s="95"/>
      <c r="V110" s="122"/>
      <c r="W110" s="96"/>
      <c r="X110" s="95"/>
      <c r="Y110" s="87"/>
      <c r="Z110" s="128"/>
      <c r="AA110" s="129"/>
      <c r="AB110" s="130"/>
      <c r="AD110" s="9">
        <v>4</v>
      </c>
      <c r="AE110" s="22" t="str">
        <f>C109</f>
        <v>Neuman Tomáš</v>
      </c>
      <c r="AF110" s="9">
        <v>2</v>
      </c>
      <c r="AG110" s="22" t="str">
        <f>C105</f>
        <v>Macháček Benjamin</v>
      </c>
      <c r="AH110" s="10" t="s">
        <v>164</v>
      </c>
      <c r="AI110" s="10" t="s">
        <v>163</v>
      </c>
      <c r="AJ110" s="10" t="s">
        <v>173</v>
      </c>
      <c r="AK110" s="10"/>
      <c r="AL110" s="10"/>
      <c r="AM110" s="13">
        <f t="shared" si="27"/>
        <v>0</v>
      </c>
      <c r="AN110" s="13">
        <f t="shared" si="28"/>
        <v>3</v>
      </c>
      <c r="AO110" s="9"/>
      <c r="AP110" s="14" t="str">
        <f t="shared" si="29"/>
        <v>OK</v>
      </c>
    </row>
    <row r="111" spans="1:44" s="38" customFormat="1" ht="14.4" customHeight="1" x14ac:dyDescent="0.3">
      <c r="A111" s="117">
        <v>40</v>
      </c>
      <c r="B111" s="79">
        <v>5</v>
      </c>
      <c r="C111" s="135" t="str">
        <f>IF(ISBLANK(A111),"",VLOOKUP(A111,'chlapci presence'!$A$2:$J$100,3)&amp;" "&amp;VLOOKUP(A111,'chlapci presence'!$A$2:$J$100,4))</f>
        <v>Brázda Zdeněk</v>
      </c>
      <c r="D111" s="136"/>
      <c r="E111" s="23">
        <f>S103</f>
        <v>0</v>
      </c>
      <c r="F111" s="7" t="s">
        <v>14</v>
      </c>
      <c r="G111" s="7">
        <f>Q103</f>
        <v>3</v>
      </c>
      <c r="H111" s="6">
        <f>S105</f>
        <v>3</v>
      </c>
      <c r="I111" s="7" t="s">
        <v>14</v>
      </c>
      <c r="J111" s="8">
        <f>Q105</f>
        <v>1</v>
      </c>
      <c r="K111" s="7">
        <f>S107</f>
        <v>0</v>
      </c>
      <c r="L111" s="7" t="s">
        <v>14</v>
      </c>
      <c r="M111" s="7">
        <f>Q107</f>
        <v>3</v>
      </c>
      <c r="N111" s="6">
        <f>S109</f>
        <v>3</v>
      </c>
      <c r="O111" s="7" t="s">
        <v>14</v>
      </c>
      <c r="P111" s="7">
        <f>Q109</f>
        <v>0</v>
      </c>
      <c r="Q111" s="81" t="s">
        <v>56</v>
      </c>
      <c r="R111" s="82"/>
      <c r="S111" s="104"/>
      <c r="T111" s="137">
        <f>IF(E111="",0,IF(E111=3,2,1))+IF(H111="",0,IF(H111=3,2,1))+IF(K111="",0,IF(K111=3,2,1))+IF(N111="",0,IF(N111=3,2,1))</f>
        <v>6</v>
      </c>
      <c r="U111" s="138"/>
      <c r="V111" s="139"/>
      <c r="W111" s="140">
        <f>IF(E111="",0,E111)+IF(H111="",0,H111)+IF(K111="",0,K111)+IF(N103="",0,N103)</f>
        <v>6</v>
      </c>
      <c r="X111" s="138" t="s">
        <v>14</v>
      </c>
      <c r="Y111" s="141">
        <f>IF(G111="",0,G111)+IF(J111="",0,J111)+IF(M111="",0,M111)+IF(P103="",0,P103)</f>
        <v>7</v>
      </c>
      <c r="Z111" s="142" t="s">
        <v>185</v>
      </c>
      <c r="AA111" s="143"/>
      <c r="AB111" s="144"/>
      <c r="AC111" s="21"/>
      <c r="AD111" s="9">
        <v>5</v>
      </c>
      <c r="AE111" s="9" t="str">
        <f>C111</f>
        <v>Brázda Zdeněk</v>
      </c>
      <c r="AF111" s="9">
        <v>1</v>
      </c>
      <c r="AG111" s="9" t="str">
        <f>C103</f>
        <v>Šmika Hugo</v>
      </c>
      <c r="AH111" s="10" t="s">
        <v>163</v>
      </c>
      <c r="AI111" s="10" t="s">
        <v>163</v>
      </c>
      <c r="AJ111" s="10" t="s">
        <v>170</v>
      </c>
      <c r="AK111" s="10"/>
      <c r="AL111" s="10"/>
      <c r="AM111" s="13">
        <f t="shared" si="27"/>
        <v>0</v>
      </c>
      <c r="AN111" s="13">
        <f t="shared" si="28"/>
        <v>3</v>
      </c>
      <c r="AO111" s="9"/>
      <c r="AP111" s="14" t="str">
        <f t="shared" si="29"/>
        <v>OK</v>
      </c>
    </row>
    <row r="112" spans="1:44" s="38" customFormat="1" ht="15" customHeight="1" thickBot="1" x14ac:dyDescent="0.35">
      <c r="A112" s="117"/>
      <c r="B112" s="108"/>
      <c r="C112" s="102" t="str">
        <f>IF(ISBLANK(A111),"",VLOOKUP(A111,'chlapci presence'!$A$2:$J$100,7))</f>
        <v>Svitavy</v>
      </c>
      <c r="D112" s="103"/>
      <c r="E112" s="63" t="str">
        <f>"("&amp;AH111&amp;","&amp;AI111&amp;","&amp;AJ111&amp;","&amp;AK111&amp;","&amp;AL111&amp;")"</f>
        <v>(-7,-7,-9,,)</v>
      </c>
      <c r="F112" s="64"/>
      <c r="G112" s="66"/>
      <c r="H112" s="65"/>
      <c r="I112" s="64"/>
      <c r="J112" s="66"/>
      <c r="K112" s="65" t="str">
        <f>"("&amp;AH107&amp;","&amp;AI107&amp;","&amp;AJ107&amp;","&amp;AK107&amp;","&amp;AL107&amp;")"</f>
        <v>(-7,-7,-7,,)</v>
      </c>
      <c r="L112" s="64"/>
      <c r="M112" s="66"/>
      <c r="N112" s="65"/>
      <c r="O112" s="64"/>
      <c r="P112" s="64"/>
      <c r="Q112" s="105"/>
      <c r="R112" s="106"/>
      <c r="S112" s="107"/>
      <c r="T112" s="147"/>
      <c r="U112" s="73"/>
      <c r="V112" s="148"/>
      <c r="W112" s="102"/>
      <c r="X112" s="73"/>
      <c r="Y112" s="149"/>
      <c r="Z112" s="150"/>
      <c r="AA112" s="151"/>
      <c r="AB112" s="152"/>
      <c r="AD112" s="9">
        <v>4</v>
      </c>
      <c r="AE112" s="22" t="str">
        <f>C109</f>
        <v>Neuman Tomáš</v>
      </c>
      <c r="AF112" s="9">
        <v>5</v>
      </c>
      <c r="AG112" s="22" t="str">
        <f>C111</f>
        <v>Brázda Zdeněk</v>
      </c>
      <c r="AH112" s="10" t="s">
        <v>171</v>
      </c>
      <c r="AI112" s="10" t="s">
        <v>164</v>
      </c>
      <c r="AJ112" s="10" t="s">
        <v>170</v>
      </c>
      <c r="AK112" s="10"/>
      <c r="AL112" s="10"/>
      <c r="AM112" s="13">
        <f t="shared" si="27"/>
        <v>0</v>
      </c>
      <c r="AN112" s="13">
        <f t="shared" si="28"/>
        <v>3</v>
      </c>
      <c r="AO112" s="9"/>
      <c r="AP112" s="14" t="str">
        <f t="shared" si="29"/>
        <v>OK</v>
      </c>
    </row>
    <row r="113" spans="1:42" s="38" customFormat="1" x14ac:dyDescent="0.3"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5"/>
      <c r="X113" s="27"/>
      <c r="Y113" s="26"/>
      <c r="Z113" s="26"/>
      <c r="AA113" s="26"/>
      <c r="AB113" s="27"/>
      <c r="AD113" s="9">
        <v>3</v>
      </c>
      <c r="AE113" s="22" t="str">
        <f>C107</f>
        <v>Hlawatschke Alfred</v>
      </c>
      <c r="AF113" s="9">
        <v>1</v>
      </c>
      <c r="AG113" s="22" t="str">
        <f>C103</f>
        <v>Šmika Hugo</v>
      </c>
      <c r="AH113" s="10" t="s">
        <v>187</v>
      </c>
      <c r="AI113" s="10" t="s">
        <v>164</v>
      </c>
      <c r="AJ113" s="10" t="s">
        <v>161</v>
      </c>
      <c r="AK113" s="10" t="s">
        <v>179</v>
      </c>
      <c r="AL113" s="10" t="s">
        <v>169</v>
      </c>
      <c r="AM113" s="13">
        <f t="shared" si="27"/>
        <v>3</v>
      </c>
      <c r="AN113" s="13">
        <f t="shared" si="28"/>
        <v>2</v>
      </c>
      <c r="AO113" s="9"/>
      <c r="AP113" s="14" t="str">
        <f t="shared" si="29"/>
        <v>OK</v>
      </c>
    </row>
    <row r="114" spans="1:42" ht="15" thickBot="1" x14ac:dyDescent="0.35"/>
    <row r="115" spans="1:42" s="38" customFormat="1" ht="15" thickBot="1" x14ac:dyDescent="0.35">
      <c r="B115" s="101" t="s">
        <v>10</v>
      </c>
      <c r="C115" s="50"/>
      <c r="D115" s="32">
        <v>11</v>
      </c>
      <c r="E115" s="101">
        <v>1</v>
      </c>
      <c r="F115" s="50"/>
      <c r="G115" s="60"/>
      <c r="H115" s="49">
        <v>2</v>
      </c>
      <c r="I115" s="50"/>
      <c r="J115" s="60"/>
      <c r="K115" s="49">
        <v>3</v>
      </c>
      <c r="L115" s="50"/>
      <c r="M115" s="60"/>
      <c r="N115" s="49">
        <v>4</v>
      </c>
      <c r="O115" s="50"/>
      <c r="P115" s="60"/>
      <c r="Q115" s="49">
        <v>5</v>
      </c>
      <c r="R115" s="50"/>
      <c r="S115" s="51"/>
      <c r="T115" s="101" t="s">
        <v>11</v>
      </c>
      <c r="U115" s="50"/>
      <c r="V115" s="60"/>
      <c r="W115" s="49" t="s">
        <v>12</v>
      </c>
      <c r="X115" s="50"/>
      <c r="Y115" s="60"/>
      <c r="Z115" s="49" t="s">
        <v>13</v>
      </c>
      <c r="AA115" s="50"/>
      <c r="AB115" s="51"/>
      <c r="AP115" s="5"/>
    </row>
    <row r="116" spans="1:42" s="38" customFormat="1" ht="14.4" customHeight="1" x14ac:dyDescent="0.3">
      <c r="A116" s="117">
        <v>11</v>
      </c>
      <c r="B116" s="97">
        <v>1</v>
      </c>
      <c r="C116" s="99" t="str">
        <f>IF(ISBLANK(A116),"",VLOOKUP(A116,'chlapci presence'!$A$2:$J$100,3)&amp;" "&amp;VLOOKUP(A116,'chlapci presence'!$A$2:$J$100,4))</f>
        <v>Wagner Mark</v>
      </c>
      <c r="D116" s="100"/>
      <c r="E116" s="113" t="s">
        <v>56</v>
      </c>
      <c r="F116" s="114"/>
      <c r="G116" s="115"/>
      <c r="H116" s="28">
        <f>AM119</f>
        <v>3</v>
      </c>
      <c r="I116" s="29" t="s">
        <v>14</v>
      </c>
      <c r="J116" s="30">
        <f>AN119</f>
        <v>1</v>
      </c>
      <c r="K116" s="29">
        <f>AN126</f>
        <v>3</v>
      </c>
      <c r="L116" s="29" t="s">
        <v>14</v>
      </c>
      <c r="M116" s="29">
        <f>AM126</f>
        <v>2</v>
      </c>
      <c r="N116" s="28">
        <f>AM121</f>
        <v>3</v>
      </c>
      <c r="O116" s="29" t="s">
        <v>14</v>
      </c>
      <c r="P116" s="29">
        <f>AN121</f>
        <v>0</v>
      </c>
      <c r="Q116" s="28">
        <f>AN124</f>
        <v>3</v>
      </c>
      <c r="R116" s="29" t="s">
        <v>14</v>
      </c>
      <c r="S116" s="31">
        <f>AM124</f>
        <v>0</v>
      </c>
      <c r="T116" s="118">
        <f>IF(H116="",0,IF(H116=3,2,1))+IF(K116="",0,IF(K116=3,2,1))+IF(N116="",0,IF(N116=3,2,1))+IF(Q116="",0,IF(Q116=3,2,1))</f>
        <v>8</v>
      </c>
      <c r="U116" s="119"/>
      <c r="V116" s="120"/>
      <c r="W116" s="123">
        <f>IF(H116="",0,H116)+IF(K116="",0,K116)+IF(N116="",0,N116)+IF(Q116="",0,Q116)</f>
        <v>12</v>
      </c>
      <c r="X116" s="119" t="s">
        <v>14</v>
      </c>
      <c r="Y116" s="124">
        <f>IF(J116="",0,J116)+IF(M116="",0,M116)+IF(P116="",0,P116)+IF(S116="",0,S116)</f>
        <v>3</v>
      </c>
      <c r="Z116" s="125" t="s">
        <v>183</v>
      </c>
      <c r="AA116" s="126"/>
      <c r="AB116" s="127"/>
      <c r="AD116" s="9"/>
      <c r="AE116" s="9"/>
      <c r="AF116" s="10"/>
      <c r="AG116" s="10"/>
      <c r="AH116" s="10" t="s">
        <v>15</v>
      </c>
      <c r="AI116" s="10" t="s">
        <v>16</v>
      </c>
      <c r="AJ116" s="11" t="s">
        <v>17</v>
      </c>
      <c r="AK116" s="10" t="s">
        <v>18</v>
      </c>
      <c r="AL116" s="10" t="s">
        <v>19</v>
      </c>
      <c r="AM116" s="88" t="s">
        <v>20</v>
      </c>
      <c r="AN116" s="88"/>
      <c r="AO116" s="9"/>
      <c r="AP116" s="9" t="s">
        <v>21</v>
      </c>
    </row>
    <row r="117" spans="1:42" s="38" customFormat="1" ht="14.4" customHeight="1" x14ac:dyDescent="0.3">
      <c r="A117" s="117"/>
      <c r="B117" s="80"/>
      <c r="C117" s="96" t="str">
        <f>IF(ISBLANK(A116),"",VLOOKUP(A116,'chlapci presence'!$A$2:$J$100,7))</f>
        <v>Heřmanův Městec</v>
      </c>
      <c r="D117" s="111"/>
      <c r="E117" s="116"/>
      <c r="F117" s="85"/>
      <c r="G117" s="86"/>
      <c r="H117" s="89" t="str">
        <f>"("&amp;AH119&amp;","&amp;AI119&amp;","&amp;AJ119&amp;","&amp;AK119&amp;","&amp;AL119&amp;")"</f>
        <v>(9,-12,8,4,)</v>
      </c>
      <c r="I117" s="90"/>
      <c r="J117" s="91"/>
      <c r="K117" s="69"/>
      <c r="L117" s="68"/>
      <c r="M117" s="112"/>
      <c r="N117" s="131" t="str">
        <f>"("&amp;AH121&amp;","&amp;AI121&amp;","&amp;AJ121&amp;","&amp;AK121&amp;","&amp;AL121&amp;")"</f>
        <v>(4,2,2,,)</v>
      </c>
      <c r="O117" s="132"/>
      <c r="P117" s="133"/>
      <c r="Q117" s="131"/>
      <c r="R117" s="132"/>
      <c r="S117" s="134"/>
      <c r="T117" s="121"/>
      <c r="U117" s="95"/>
      <c r="V117" s="122"/>
      <c r="W117" s="96"/>
      <c r="X117" s="95"/>
      <c r="Y117" s="87"/>
      <c r="Z117" s="128"/>
      <c r="AA117" s="129"/>
      <c r="AB117" s="130"/>
      <c r="AD117" s="9">
        <v>2</v>
      </c>
      <c r="AE117" s="9" t="str">
        <f>C118</f>
        <v>Šitina Jan</v>
      </c>
      <c r="AF117" s="12">
        <v>5</v>
      </c>
      <c r="AG117" s="9" t="str">
        <f>C124</f>
        <v>Mikan Alexandr</v>
      </c>
      <c r="AH117" s="10" t="s">
        <v>162</v>
      </c>
      <c r="AI117" s="10" t="s">
        <v>169</v>
      </c>
      <c r="AJ117" s="10" t="s">
        <v>182</v>
      </c>
      <c r="AK117" s="10"/>
      <c r="AL117" s="10"/>
      <c r="AM117" s="13">
        <f>IF(ISBLANK(AH117),"",IF(CODE(AH117)=45,0,1)+IF(ISBLANK(AI117),0,IF(CODE(AI117)=45,0,1))+IF(ISBLANK(AJ117),0,IF(CODE(AJ117)=45,0,1))+IF(ISBLANK(AK117),0,IF(CODE(AK117)=45,0,1))+IF(ISBLANK(AL117),0,IF(CODE(AL117)=45,0,1)))</f>
        <v>3</v>
      </c>
      <c r="AN117" s="13">
        <f>IF(ISBLANK(AH117),"",IF(CODE(AH117)=45,1,0)+IF(ISBLANK(AI117),0,IF(CODE(AI117)=45,1,0))+IF(ISBLANK(AJ117),0,IF(CODE(AJ117)=45,1,0))+IF(ISBLANK(AK117),0,IF(CODE(AK117)=45,1,0))+IF(ISBLANK(AL117),0,IF(CODE(AL117)=45,1,0)))</f>
        <v>0</v>
      </c>
      <c r="AO117" s="9"/>
      <c r="AP117" s="14" t="str">
        <f>IF(ISBLANK(AH117),"",IF(OR(AM117=3,AN117=3),IF(AND(ISBLANK(AK117),ISBLANK(AL117),OR(AM117=3,AN117=3)),"OK",IF(ABS(IF(CODE(AH117)=45,-1,1)+IF(CODE(AI117)=45,-1,1)+IF(CODE(AJ117)=45,-1,1))=1,IF(AND(ISBLANK(AL117),OR(AM117=3,AN117=3)),"OK",IF(IF(CODE(AH117)=45,-1,1)+IF(CODE(AI117)=45,-1,1)+IF(CODE(AJ117)=45,-1,1)+IF(CODE(AK117)=45,-1,1)=0,"OK","CHYBA")),"CHYBA")),IF(AND(AM117&lt;3,AN117&lt;3),"NEKOMPLETNÍ","CHYBA")))</f>
        <v>OK</v>
      </c>
    </row>
    <row r="118" spans="1:42" s="38" customFormat="1" ht="14.4" customHeight="1" x14ac:dyDescent="0.3">
      <c r="A118" s="117">
        <v>27</v>
      </c>
      <c r="B118" s="79">
        <v>2</v>
      </c>
      <c r="C118" s="135" t="str">
        <f>IF(ISBLANK(A118),"",VLOOKUP(A118,'chlapci presence'!$A$2:$J$100,3)&amp;" "&amp;VLOOKUP(A118,'chlapci presence'!$A$2:$J$100,4))</f>
        <v>Šitina Jan</v>
      </c>
      <c r="D118" s="136"/>
      <c r="E118" s="15">
        <f>J116</f>
        <v>1</v>
      </c>
      <c r="F118" s="16" t="s">
        <v>14</v>
      </c>
      <c r="G118" s="16">
        <f>H116</f>
        <v>3</v>
      </c>
      <c r="H118" s="81" t="s">
        <v>56</v>
      </c>
      <c r="I118" s="82"/>
      <c r="J118" s="83"/>
      <c r="K118" s="16">
        <f>AM122</f>
        <v>0</v>
      </c>
      <c r="L118" s="16" t="s">
        <v>14</v>
      </c>
      <c r="M118" s="16">
        <f>AN122</f>
        <v>3</v>
      </c>
      <c r="N118" s="17">
        <f>AN123</f>
        <v>3</v>
      </c>
      <c r="O118" s="16" t="s">
        <v>14</v>
      </c>
      <c r="P118" s="16">
        <f>AM123</f>
        <v>0</v>
      </c>
      <c r="Q118" s="17">
        <f>AM117</f>
        <v>3</v>
      </c>
      <c r="R118" s="16" t="s">
        <v>14</v>
      </c>
      <c r="S118" s="18">
        <f>AN117</f>
        <v>0</v>
      </c>
      <c r="T118" s="137">
        <f>IF(E118="",0,IF(E118=3,2,1))+IF(K118="",0,IF(K118=3,2,1))+IF(N118="",0,IF(N118=3,2,1))+IF(Q118="",0,IF(Q118=3,2,1))</f>
        <v>6</v>
      </c>
      <c r="U118" s="138"/>
      <c r="V118" s="139"/>
      <c r="W118" s="140">
        <f>IF(E118="",0,E118)+IF(K118="",0,K118)+IF(N118="",0,N118)+IF(Q116="",0,Q116)</f>
        <v>7</v>
      </c>
      <c r="X118" s="138" t="s">
        <v>14</v>
      </c>
      <c r="Y118" s="141">
        <f>IF(G118="",0,G118)+IF(M118="",0,M118)+IF(P118="",0,P118)+IF(S116="",0,S116)</f>
        <v>6</v>
      </c>
      <c r="Z118" s="142" t="s">
        <v>185</v>
      </c>
      <c r="AA118" s="143"/>
      <c r="AB118" s="144"/>
      <c r="AC118" s="40"/>
      <c r="AD118" s="9">
        <v>3</v>
      </c>
      <c r="AE118" s="9" t="str">
        <f>C120</f>
        <v>Hejduk Antonín</v>
      </c>
      <c r="AF118" s="9">
        <v>4</v>
      </c>
      <c r="AG118" s="9" t="str">
        <f>C122</f>
        <v>Kodeš Marek</v>
      </c>
      <c r="AH118" s="10" t="s">
        <v>169</v>
      </c>
      <c r="AI118" s="10" t="s">
        <v>166</v>
      </c>
      <c r="AJ118" s="10" t="s">
        <v>169</v>
      </c>
      <c r="AK118" s="10"/>
      <c r="AL118" s="10"/>
      <c r="AM118" s="13">
        <f t="shared" ref="AM118:AM126" si="30">IF(ISBLANK(AH118),"",IF(CODE(AH118)=45,0,1)+IF(ISBLANK(AI118),0,IF(CODE(AI118)=45,0,1))+IF(ISBLANK(AJ118),0,IF(CODE(AJ118)=45,0,1))+IF(ISBLANK(AK118),0,IF(CODE(AK118)=45,0,1))+IF(ISBLANK(AL118),0,IF(CODE(AL118)=45,0,1)))</f>
        <v>3</v>
      </c>
      <c r="AN118" s="13">
        <f t="shared" ref="AN118:AN126" si="31">IF(ISBLANK(AH118),"",IF(CODE(AH118)=45,1,0)+IF(ISBLANK(AI118),0,IF(CODE(AI118)=45,1,0))+IF(ISBLANK(AJ118),0,IF(CODE(AJ118)=45,1,0))+IF(ISBLANK(AK118),0,IF(CODE(AK118)=45,1,0))+IF(ISBLANK(AL118),0,IF(CODE(AL118)=45,1,0)))</f>
        <v>0</v>
      </c>
      <c r="AO118" s="9"/>
      <c r="AP118" s="14" t="str">
        <f t="shared" ref="AP118:AP126" si="32">IF(ISBLANK(AH118),"",IF(OR(AM118=3,AN118=3),IF(AND(ISBLANK(AK118),ISBLANK(AL118),OR(AM118=3,AN118=3)),"OK",IF(ABS(IF(CODE(AH118)=45,-1,1)+IF(CODE(AI118)=45,-1,1)+IF(CODE(AJ118)=45,-1,1))=1,IF(AND(ISBLANK(AL118),OR(AM118=3,AN118=3)),"OK",IF(IF(CODE(AH118)=45,-1,1)+IF(CODE(AI118)=45,-1,1)+IF(CODE(AJ118)=45,-1,1)+IF(CODE(AK118)=45,-1,1)=0,"OK","CHYBA")),"CHYBA")),IF(AND(AM118&lt;3,AN118&lt;3),"NEKOMPLETNÍ","CHYBA")))</f>
        <v>OK</v>
      </c>
    </row>
    <row r="119" spans="1:42" s="38" customFormat="1" ht="14.4" customHeight="1" x14ac:dyDescent="0.3">
      <c r="A119" s="117"/>
      <c r="B119" s="80"/>
      <c r="C119" s="96" t="str">
        <f>IF(ISBLANK(A118),"",VLOOKUP(A118,'chlapci presence'!$A$2:$J$100,7))</f>
        <v>TJ Tatran Hostinné</v>
      </c>
      <c r="D119" s="111"/>
      <c r="E119" s="67"/>
      <c r="F119" s="68"/>
      <c r="G119" s="68"/>
      <c r="H119" s="84"/>
      <c r="I119" s="85"/>
      <c r="J119" s="86"/>
      <c r="K119" s="89" t="str">
        <f>"("&amp;AH122&amp;","&amp;AI122&amp;","&amp;AJ122&amp;","&amp;AK122&amp;","&amp;AL122&amp;")"</f>
        <v>(-7,-4,-8,,)</v>
      </c>
      <c r="L119" s="90"/>
      <c r="M119" s="91"/>
      <c r="N119" s="69"/>
      <c r="O119" s="68"/>
      <c r="P119" s="112"/>
      <c r="Q119" s="69" t="str">
        <f>"("&amp;AH117&amp;","&amp;AI117&amp;","&amp;AJ117&amp;","&amp;AK117&amp;","&amp;AL117&amp;")"</f>
        <v>(3,8,10,,)</v>
      </c>
      <c r="R119" s="68"/>
      <c r="S119" s="145"/>
      <c r="T119" s="121"/>
      <c r="U119" s="95"/>
      <c r="V119" s="122"/>
      <c r="W119" s="96"/>
      <c r="X119" s="95"/>
      <c r="Y119" s="87"/>
      <c r="Z119" s="128"/>
      <c r="AA119" s="129"/>
      <c r="AB119" s="130"/>
      <c r="AC119" s="19"/>
      <c r="AD119" s="9">
        <v>1</v>
      </c>
      <c r="AE119" s="9" t="str">
        <f>C116</f>
        <v>Wagner Mark</v>
      </c>
      <c r="AF119" s="9">
        <v>2</v>
      </c>
      <c r="AG119" s="9" t="str">
        <f>C118</f>
        <v>Šitina Jan</v>
      </c>
      <c r="AH119" s="10" t="s">
        <v>172</v>
      </c>
      <c r="AI119" s="10" t="s">
        <v>174</v>
      </c>
      <c r="AJ119" s="10" t="s">
        <v>169</v>
      </c>
      <c r="AK119" s="10" t="s">
        <v>165</v>
      </c>
      <c r="AL119" s="10"/>
      <c r="AM119" s="13">
        <f t="shared" si="30"/>
        <v>3</v>
      </c>
      <c r="AN119" s="13">
        <f t="shared" si="31"/>
        <v>1</v>
      </c>
      <c r="AO119" s="9"/>
      <c r="AP119" s="14" t="str">
        <f t="shared" si="32"/>
        <v>OK</v>
      </c>
    </row>
    <row r="120" spans="1:42" s="38" customFormat="1" ht="14.4" customHeight="1" x14ac:dyDescent="0.3">
      <c r="A120" s="117">
        <v>14</v>
      </c>
      <c r="B120" s="79">
        <v>3</v>
      </c>
      <c r="C120" s="135" t="str">
        <f>IF(ISBLANK(A120),"",VLOOKUP(A120,'chlapci presence'!$A$2:$J$100,3)&amp;" "&amp;VLOOKUP(A120,'chlapci presence'!$A$2:$J$100,4))</f>
        <v>Hejduk Antonín</v>
      </c>
      <c r="D120" s="136"/>
      <c r="E120" s="15">
        <f>M116</f>
        <v>2</v>
      </c>
      <c r="F120" s="16" t="s">
        <v>14</v>
      </c>
      <c r="G120" s="16">
        <f>K116</f>
        <v>3</v>
      </c>
      <c r="H120" s="17">
        <f>M118</f>
        <v>3</v>
      </c>
      <c r="I120" s="16" t="s">
        <v>14</v>
      </c>
      <c r="J120" s="16">
        <f>K118</f>
        <v>0</v>
      </c>
      <c r="K120" s="81" t="s">
        <v>56</v>
      </c>
      <c r="L120" s="82"/>
      <c r="M120" s="83"/>
      <c r="N120" s="17">
        <f>AM118</f>
        <v>3</v>
      </c>
      <c r="O120" s="16" t="s">
        <v>14</v>
      </c>
      <c r="P120" s="16">
        <f>AN118</f>
        <v>0</v>
      </c>
      <c r="Q120" s="17">
        <f>AN120</f>
        <v>3</v>
      </c>
      <c r="R120" s="16" t="s">
        <v>14</v>
      </c>
      <c r="S120" s="18">
        <f>AM120</f>
        <v>0</v>
      </c>
      <c r="T120" s="137">
        <f>IF(E120="",0,IF(E120=3,2,1))+IF(H120="",0,IF(H120=3,2,1))+IF(N120="",0,IF(N120=3,2,1))+IF(Q120="",0,IF(Q120=3,2,1))</f>
        <v>7</v>
      </c>
      <c r="U120" s="138"/>
      <c r="V120" s="139"/>
      <c r="W120" s="140">
        <f>IF(E120="",0,E120)+IF(H120="",0,H120)+IF(N120="",0,N120)+IF(Q116="",0,Q116)</f>
        <v>11</v>
      </c>
      <c r="X120" s="138" t="s">
        <v>14</v>
      </c>
      <c r="Y120" s="141">
        <f>IF(G120="",0,G120)+IF(J120="",0,J120)+IF(P120="",0,P120)+IF(S116="",0,S116)</f>
        <v>3</v>
      </c>
      <c r="Z120" s="142" t="s">
        <v>184</v>
      </c>
      <c r="AA120" s="143"/>
      <c r="AB120" s="144"/>
      <c r="AC120" s="40"/>
      <c r="AD120" s="9">
        <v>5</v>
      </c>
      <c r="AE120" s="9" t="str">
        <f>C124</f>
        <v>Mikan Alexandr</v>
      </c>
      <c r="AF120" s="9">
        <v>3</v>
      </c>
      <c r="AG120" s="9" t="str">
        <f>C120</f>
        <v>Hejduk Antonín</v>
      </c>
      <c r="AH120" s="10" t="s">
        <v>164</v>
      </c>
      <c r="AI120" s="10" t="s">
        <v>173</v>
      </c>
      <c r="AJ120" s="10" t="s">
        <v>163</v>
      </c>
      <c r="AK120" s="10"/>
      <c r="AL120" s="10"/>
      <c r="AM120" s="13">
        <f t="shared" si="30"/>
        <v>0</v>
      </c>
      <c r="AN120" s="13">
        <f t="shared" si="31"/>
        <v>3</v>
      </c>
      <c r="AO120" s="9"/>
      <c r="AP120" s="14" t="str">
        <f t="shared" si="32"/>
        <v>OK</v>
      </c>
    </row>
    <row r="121" spans="1:42" s="38" customFormat="1" ht="14.4" customHeight="1" x14ac:dyDescent="0.3">
      <c r="A121" s="117"/>
      <c r="B121" s="80"/>
      <c r="C121" s="96" t="str">
        <f>IF(ISBLANK(A120),"",VLOOKUP(A120,'chlapci presence'!$A$2:$J$100,7))</f>
        <v>TJ Sokol PP Hradec Králové 2</v>
      </c>
      <c r="D121" s="111"/>
      <c r="E121" s="67" t="str">
        <f>"("&amp;AH126&amp;","&amp;AI126&amp;","&amp;AJ126&amp;","&amp;AK126&amp;","&amp;AL126&amp;")"</f>
        <v>(-12,12,-13,6,-8)</v>
      </c>
      <c r="F121" s="68"/>
      <c r="G121" s="112"/>
      <c r="H121" s="69"/>
      <c r="I121" s="68"/>
      <c r="J121" s="68"/>
      <c r="K121" s="84"/>
      <c r="L121" s="85"/>
      <c r="M121" s="86"/>
      <c r="N121" s="89" t="str">
        <f>"("&amp;AH118&amp;","&amp;AI118&amp;","&amp;AJ118&amp;","&amp;AK118&amp;","&amp;AL118&amp;")"</f>
        <v>(8,2,8,,)</v>
      </c>
      <c r="O121" s="90"/>
      <c r="P121" s="91"/>
      <c r="Q121" s="69"/>
      <c r="R121" s="68"/>
      <c r="S121" s="145"/>
      <c r="T121" s="121"/>
      <c r="U121" s="95"/>
      <c r="V121" s="122"/>
      <c r="W121" s="96"/>
      <c r="X121" s="95"/>
      <c r="Y121" s="87"/>
      <c r="Z121" s="128"/>
      <c r="AA121" s="129"/>
      <c r="AB121" s="130"/>
      <c r="AD121" s="9">
        <v>1</v>
      </c>
      <c r="AE121" s="9" t="str">
        <f>C116</f>
        <v>Wagner Mark</v>
      </c>
      <c r="AF121" s="9">
        <v>4</v>
      </c>
      <c r="AG121" s="9" t="str">
        <f>C122</f>
        <v>Kodeš Marek</v>
      </c>
      <c r="AH121" s="10" t="s">
        <v>165</v>
      </c>
      <c r="AI121" s="10" t="s">
        <v>166</v>
      </c>
      <c r="AJ121" s="10" t="s">
        <v>166</v>
      </c>
      <c r="AK121" s="10"/>
      <c r="AL121" s="10"/>
      <c r="AM121" s="13">
        <f t="shared" si="30"/>
        <v>3</v>
      </c>
      <c r="AN121" s="13">
        <f t="shared" si="31"/>
        <v>0</v>
      </c>
      <c r="AO121" s="9"/>
      <c r="AP121" s="14" t="str">
        <f t="shared" si="32"/>
        <v>OK</v>
      </c>
    </row>
    <row r="122" spans="1:42" s="38" customFormat="1" ht="14.4" customHeight="1" x14ac:dyDescent="0.3">
      <c r="A122" s="117">
        <v>46</v>
      </c>
      <c r="B122" s="79">
        <v>4</v>
      </c>
      <c r="C122" s="135" t="str">
        <f>IF(ISBLANK(A122),"",VLOOKUP(A122,'chlapci presence'!$A$2:$J$100,3)&amp;" "&amp;VLOOKUP(A122,'chlapci presence'!$A$2:$J$100,4))</f>
        <v>Kodeš Marek</v>
      </c>
      <c r="D122" s="136"/>
      <c r="E122" s="15">
        <f>P116</f>
        <v>0</v>
      </c>
      <c r="F122" s="16" t="s">
        <v>14</v>
      </c>
      <c r="G122" s="16">
        <f>N116</f>
        <v>3</v>
      </c>
      <c r="H122" s="17">
        <f>P118</f>
        <v>0</v>
      </c>
      <c r="I122" s="16" t="s">
        <v>14</v>
      </c>
      <c r="J122" s="20">
        <f>N118</f>
        <v>3</v>
      </c>
      <c r="K122" s="16">
        <f>P120</f>
        <v>0</v>
      </c>
      <c r="L122" s="16" t="s">
        <v>14</v>
      </c>
      <c r="M122" s="16">
        <f>N120</f>
        <v>3</v>
      </c>
      <c r="N122" s="81" t="s">
        <v>56</v>
      </c>
      <c r="O122" s="82"/>
      <c r="P122" s="83"/>
      <c r="Q122" s="17">
        <f>AM125</f>
        <v>1</v>
      </c>
      <c r="R122" s="16" t="s">
        <v>14</v>
      </c>
      <c r="S122" s="18">
        <f>AN125</f>
        <v>3</v>
      </c>
      <c r="T122" s="137">
        <f>IF(E122="",0,IF(E122=3,2,1))+IF(H122="",0,IF(H122=3,2,1))+IF(K122="",0,IF(K122=3,2,1))+IF(Q122="",0,IF(Q122=3,2,1))</f>
        <v>4</v>
      </c>
      <c r="U122" s="138"/>
      <c r="V122" s="139"/>
      <c r="W122" s="140">
        <f>IF(E122="",0,E122)+IF(H122="",0,H122)+IF(K122="",0,K122)+IF(Q116="",0,Q116)</f>
        <v>3</v>
      </c>
      <c r="X122" s="138" t="s">
        <v>14</v>
      </c>
      <c r="Y122" s="141">
        <f>IF(G122="",0,G122)+IF(J122="",0,J122)+IF(M122="",0,M122)+IF(S116="",0,S116)</f>
        <v>9</v>
      </c>
      <c r="Z122" s="142" t="s">
        <v>193</v>
      </c>
      <c r="AA122" s="143"/>
      <c r="AB122" s="144"/>
      <c r="AC122" s="21"/>
      <c r="AD122" s="9">
        <v>2</v>
      </c>
      <c r="AE122" s="9" t="str">
        <f>C118</f>
        <v>Šitina Jan</v>
      </c>
      <c r="AF122" s="9">
        <v>3</v>
      </c>
      <c r="AG122" s="9" t="str">
        <f>C120</f>
        <v>Hejduk Antonín</v>
      </c>
      <c r="AH122" s="10" t="s">
        <v>163</v>
      </c>
      <c r="AI122" s="10" t="s">
        <v>173</v>
      </c>
      <c r="AJ122" s="10" t="s">
        <v>164</v>
      </c>
      <c r="AK122" s="10"/>
      <c r="AL122" s="10"/>
      <c r="AM122" s="13">
        <f t="shared" si="30"/>
        <v>0</v>
      </c>
      <c r="AN122" s="13">
        <f t="shared" si="31"/>
        <v>3</v>
      </c>
      <c r="AO122" s="9"/>
      <c r="AP122" s="14" t="str">
        <f t="shared" si="32"/>
        <v>OK</v>
      </c>
    </row>
    <row r="123" spans="1:42" s="38" customFormat="1" ht="14.4" customHeight="1" x14ac:dyDescent="0.3">
      <c r="A123" s="117"/>
      <c r="B123" s="80"/>
      <c r="C123" s="96" t="str">
        <f>IF(ISBLANK(A122),"",VLOOKUP(A122,'chlapci presence'!$A$2:$J$100,7))</f>
        <v>Butoves</v>
      </c>
      <c r="D123" s="111"/>
      <c r="E123" s="67"/>
      <c r="F123" s="68"/>
      <c r="G123" s="112"/>
      <c r="H123" s="69" t="str">
        <f>"("&amp;AH123&amp;","&amp;AI123&amp;","&amp;AJ123&amp;","&amp;AK123&amp;","&amp;AL123&amp;")"</f>
        <v>(-9,-5,-10,,)</v>
      </c>
      <c r="I123" s="68"/>
      <c r="J123" s="112"/>
      <c r="K123" s="69"/>
      <c r="L123" s="68"/>
      <c r="M123" s="68"/>
      <c r="N123" s="84"/>
      <c r="O123" s="85"/>
      <c r="P123" s="86"/>
      <c r="Q123" s="89" t="str">
        <f>"("&amp;AH125&amp;","&amp;AI125&amp;","&amp;AJ125&amp;","&amp;AK125&amp;","&amp;AL125&amp;")"</f>
        <v>(-6,9,-6,-2,)</v>
      </c>
      <c r="R123" s="90"/>
      <c r="S123" s="146"/>
      <c r="T123" s="121"/>
      <c r="U123" s="95"/>
      <c r="V123" s="122"/>
      <c r="W123" s="96"/>
      <c r="X123" s="95"/>
      <c r="Y123" s="87"/>
      <c r="Z123" s="128"/>
      <c r="AA123" s="129"/>
      <c r="AB123" s="130"/>
      <c r="AD123" s="9">
        <v>4</v>
      </c>
      <c r="AE123" s="22" t="str">
        <f>C122</f>
        <v>Kodeš Marek</v>
      </c>
      <c r="AF123" s="9">
        <v>2</v>
      </c>
      <c r="AG123" s="22" t="str">
        <f>C118</f>
        <v>Šitina Jan</v>
      </c>
      <c r="AH123" s="10" t="s">
        <v>170</v>
      </c>
      <c r="AI123" s="10" t="s">
        <v>177</v>
      </c>
      <c r="AJ123" s="10" t="s">
        <v>179</v>
      </c>
      <c r="AK123" s="10"/>
      <c r="AL123" s="10"/>
      <c r="AM123" s="13">
        <f t="shared" si="30"/>
        <v>0</v>
      </c>
      <c r="AN123" s="13">
        <f t="shared" si="31"/>
        <v>3</v>
      </c>
      <c r="AO123" s="9"/>
      <c r="AP123" s="14" t="str">
        <f t="shared" si="32"/>
        <v>OK</v>
      </c>
    </row>
    <row r="124" spans="1:42" s="38" customFormat="1" ht="14.4" customHeight="1" x14ac:dyDescent="0.3">
      <c r="A124" s="117">
        <v>30</v>
      </c>
      <c r="B124" s="79">
        <v>5</v>
      </c>
      <c r="C124" s="135" t="str">
        <f>IF(ISBLANK(A124),"",VLOOKUP(A124,'chlapci presence'!$A$2:$J$100,3)&amp;" "&amp;VLOOKUP(A124,'chlapci presence'!$A$2:$J$100,4))</f>
        <v>Mikan Alexandr</v>
      </c>
      <c r="D124" s="136"/>
      <c r="E124" s="23">
        <f>S116</f>
        <v>0</v>
      </c>
      <c r="F124" s="7" t="s">
        <v>14</v>
      </c>
      <c r="G124" s="7">
        <f>Q116</f>
        <v>3</v>
      </c>
      <c r="H124" s="6">
        <f>S118</f>
        <v>0</v>
      </c>
      <c r="I124" s="7" t="s">
        <v>14</v>
      </c>
      <c r="J124" s="8">
        <f>Q118</f>
        <v>3</v>
      </c>
      <c r="K124" s="7">
        <f>S120</f>
        <v>0</v>
      </c>
      <c r="L124" s="7" t="s">
        <v>14</v>
      </c>
      <c r="M124" s="7">
        <f>Q120</f>
        <v>3</v>
      </c>
      <c r="N124" s="6">
        <f>S122</f>
        <v>3</v>
      </c>
      <c r="O124" s="7" t="s">
        <v>14</v>
      </c>
      <c r="P124" s="7">
        <f>Q122</f>
        <v>1</v>
      </c>
      <c r="Q124" s="81" t="s">
        <v>56</v>
      </c>
      <c r="R124" s="82"/>
      <c r="S124" s="104"/>
      <c r="T124" s="137">
        <f>IF(E124="",0,IF(E124=3,2,1))+IF(H124="",0,IF(H124=3,2,1))+IF(K124="",0,IF(K124=3,2,1))+IF(N124="",0,IF(N124=3,2,1))</f>
        <v>5</v>
      </c>
      <c r="U124" s="138"/>
      <c r="V124" s="139"/>
      <c r="W124" s="140">
        <f>IF(E124="",0,E124)+IF(H124="",0,H124)+IF(K124="",0,K124)+IF(N116="",0,N116)</f>
        <v>3</v>
      </c>
      <c r="X124" s="138" t="s">
        <v>14</v>
      </c>
      <c r="Y124" s="141">
        <f>IF(G124="",0,G124)+IF(J124="",0,J124)+IF(M124="",0,M124)+IF(P116="",0,P116)</f>
        <v>9</v>
      </c>
      <c r="Z124" s="142" t="s">
        <v>186</v>
      </c>
      <c r="AA124" s="143"/>
      <c r="AB124" s="144"/>
      <c r="AC124" s="21"/>
      <c r="AD124" s="9">
        <v>5</v>
      </c>
      <c r="AE124" s="9" t="str">
        <f>C124</f>
        <v>Mikan Alexandr</v>
      </c>
      <c r="AF124" s="9">
        <v>1</v>
      </c>
      <c r="AG124" s="9" t="str">
        <f>C116</f>
        <v>Wagner Mark</v>
      </c>
      <c r="AH124" s="10" t="s">
        <v>163</v>
      </c>
      <c r="AI124" s="10" t="s">
        <v>173</v>
      </c>
      <c r="AJ124" s="10" t="s">
        <v>163</v>
      </c>
      <c r="AK124" s="10"/>
      <c r="AL124" s="10"/>
      <c r="AM124" s="13">
        <f t="shared" si="30"/>
        <v>0</v>
      </c>
      <c r="AN124" s="13">
        <f t="shared" si="31"/>
        <v>3</v>
      </c>
      <c r="AO124" s="9"/>
      <c r="AP124" s="14" t="str">
        <f t="shared" si="32"/>
        <v>OK</v>
      </c>
    </row>
    <row r="125" spans="1:42" s="38" customFormat="1" ht="15" customHeight="1" thickBot="1" x14ac:dyDescent="0.35">
      <c r="A125" s="117"/>
      <c r="B125" s="108"/>
      <c r="C125" s="102" t="str">
        <f>IF(ISBLANK(A124),"",VLOOKUP(A124,'chlapci presence'!$A$2:$J$100,7))</f>
        <v>Sokol Chrudim</v>
      </c>
      <c r="D125" s="103"/>
      <c r="E125" s="63" t="str">
        <f>"("&amp;AH124&amp;","&amp;AI124&amp;","&amp;AJ124&amp;","&amp;AK124&amp;","&amp;AL124&amp;")"</f>
        <v>(-7,-4,-7,,)</v>
      </c>
      <c r="F125" s="64"/>
      <c r="G125" s="66"/>
      <c r="H125" s="65"/>
      <c r="I125" s="64"/>
      <c r="J125" s="66"/>
      <c r="K125" s="65" t="str">
        <f>"("&amp;AH120&amp;","&amp;AI120&amp;","&amp;AJ120&amp;","&amp;AK120&amp;","&amp;AL120&amp;")"</f>
        <v>(-8,-4,-7,,)</v>
      </c>
      <c r="L125" s="64"/>
      <c r="M125" s="66"/>
      <c r="N125" s="65"/>
      <c r="O125" s="64"/>
      <c r="P125" s="64"/>
      <c r="Q125" s="105"/>
      <c r="R125" s="106"/>
      <c r="S125" s="107"/>
      <c r="T125" s="147"/>
      <c r="U125" s="73"/>
      <c r="V125" s="148"/>
      <c r="W125" s="102"/>
      <c r="X125" s="73"/>
      <c r="Y125" s="149"/>
      <c r="Z125" s="150"/>
      <c r="AA125" s="151"/>
      <c r="AB125" s="152"/>
      <c r="AD125" s="9">
        <v>4</v>
      </c>
      <c r="AE125" s="22" t="str">
        <f>C122</f>
        <v>Kodeš Marek</v>
      </c>
      <c r="AF125" s="9">
        <v>5</v>
      </c>
      <c r="AG125" s="22" t="str">
        <f>C124</f>
        <v>Mikan Alexandr</v>
      </c>
      <c r="AH125" s="10" t="s">
        <v>178</v>
      </c>
      <c r="AI125" s="10" t="s">
        <v>172</v>
      </c>
      <c r="AJ125" s="10" t="s">
        <v>178</v>
      </c>
      <c r="AK125" s="10" t="s">
        <v>171</v>
      </c>
      <c r="AL125" s="10"/>
      <c r="AM125" s="13">
        <f t="shared" si="30"/>
        <v>1</v>
      </c>
      <c r="AN125" s="13">
        <f t="shared" si="31"/>
        <v>3</v>
      </c>
      <c r="AO125" s="9"/>
      <c r="AP125" s="14" t="str">
        <f t="shared" si="32"/>
        <v>OK</v>
      </c>
    </row>
    <row r="126" spans="1:42" s="38" customFormat="1" x14ac:dyDescent="0.3"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5"/>
      <c r="X126" s="27"/>
      <c r="Y126" s="26"/>
      <c r="Z126" s="26"/>
      <c r="AA126" s="26"/>
      <c r="AB126" s="27"/>
      <c r="AD126" s="9">
        <v>3</v>
      </c>
      <c r="AE126" s="22" t="str">
        <f>C120</f>
        <v>Hejduk Antonín</v>
      </c>
      <c r="AF126" s="9">
        <v>1</v>
      </c>
      <c r="AG126" s="22" t="str">
        <f>C116</f>
        <v>Wagner Mark</v>
      </c>
      <c r="AH126" s="10" t="s">
        <v>174</v>
      </c>
      <c r="AI126" s="10" t="s">
        <v>189</v>
      </c>
      <c r="AJ126" s="10" t="s">
        <v>194</v>
      </c>
      <c r="AK126" s="10" t="s">
        <v>159</v>
      </c>
      <c r="AL126" s="10" t="s">
        <v>164</v>
      </c>
      <c r="AM126" s="13">
        <f t="shared" si="30"/>
        <v>2</v>
      </c>
      <c r="AN126" s="13">
        <f t="shared" si="31"/>
        <v>3</v>
      </c>
      <c r="AO126" s="9"/>
      <c r="AP126" s="14" t="str">
        <f t="shared" si="32"/>
        <v>OK</v>
      </c>
    </row>
    <row r="127" spans="1:42" ht="15" thickBot="1" x14ac:dyDescent="0.35"/>
    <row r="128" spans="1:42" s="38" customFormat="1" ht="15" thickBot="1" x14ac:dyDescent="0.35">
      <c r="B128" s="101" t="s">
        <v>10</v>
      </c>
      <c r="C128" s="50"/>
      <c r="D128" s="32">
        <v>12</v>
      </c>
      <c r="E128" s="101">
        <v>1</v>
      </c>
      <c r="F128" s="50"/>
      <c r="G128" s="60"/>
      <c r="H128" s="49">
        <v>2</v>
      </c>
      <c r="I128" s="50"/>
      <c r="J128" s="60"/>
      <c r="K128" s="49">
        <v>3</v>
      </c>
      <c r="L128" s="50"/>
      <c r="M128" s="60"/>
      <c r="N128" s="49">
        <v>4</v>
      </c>
      <c r="O128" s="50"/>
      <c r="P128" s="60"/>
      <c r="Q128" s="49">
        <v>5</v>
      </c>
      <c r="R128" s="50"/>
      <c r="S128" s="51"/>
      <c r="T128" s="101" t="s">
        <v>11</v>
      </c>
      <c r="U128" s="50"/>
      <c r="V128" s="60"/>
      <c r="W128" s="49" t="s">
        <v>12</v>
      </c>
      <c r="X128" s="50"/>
      <c r="Y128" s="60"/>
      <c r="Z128" s="49" t="s">
        <v>13</v>
      </c>
      <c r="AA128" s="50"/>
      <c r="AB128" s="51"/>
      <c r="AP128" s="5"/>
    </row>
    <row r="129" spans="1:42" s="38" customFormat="1" ht="14.4" customHeight="1" x14ac:dyDescent="0.3">
      <c r="A129" s="117">
        <v>12</v>
      </c>
      <c r="B129" s="97">
        <v>1</v>
      </c>
      <c r="C129" s="99" t="str">
        <f>IF(ISBLANK(A129),"",VLOOKUP(A129,'chlapci presence'!$A$2:$J$100,3)&amp;" "&amp;VLOOKUP(A129,'chlapci presence'!$A$2:$J$100,4))</f>
        <v>Nápravník Ondřej</v>
      </c>
      <c r="D129" s="100"/>
      <c r="E129" s="113" t="s">
        <v>56</v>
      </c>
      <c r="F129" s="114"/>
      <c r="G129" s="115"/>
      <c r="H129" s="28">
        <f>AM132</f>
        <v>3</v>
      </c>
      <c r="I129" s="29" t="s">
        <v>14</v>
      </c>
      <c r="J129" s="30">
        <f>AN132</f>
        <v>0</v>
      </c>
      <c r="K129" s="29">
        <f>AN139</f>
        <v>3</v>
      </c>
      <c r="L129" s="29" t="s">
        <v>14</v>
      </c>
      <c r="M129" s="29">
        <f>AM139</f>
        <v>2</v>
      </c>
      <c r="N129" s="28">
        <f>AM134</f>
        <v>3</v>
      </c>
      <c r="O129" s="29" t="s">
        <v>14</v>
      </c>
      <c r="P129" s="29">
        <f>AN134</f>
        <v>0</v>
      </c>
      <c r="Q129" s="28">
        <f>AN137</f>
        <v>3</v>
      </c>
      <c r="R129" s="29" t="s">
        <v>14</v>
      </c>
      <c r="S129" s="31">
        <f>AM137</f>
        <v>0</v>
      </c>
      <c r="T129" s="118">
        <f>IF(H129="",0,IF(H129=3,2,1))+IF(K129="",0,IF(K129=3,2,1))+IF(N129="",0,IF(N129=3,2,1))+IF(Q129="",0,IF(Q129=3,2,1))</f>
        <v>8</v>
      </c>
      <c r="U129" s="119"/>
      <c r="V129" s="120"/>
      <c r="W129" s="123">
        <f>IF(H129="",0,H129)+IF(K129="",0,K129)+IF(N129="",0,N129)+IF(Q129="",0,Q129)</f>
        <v>12</v>
      </c>
      <c r="X129" s="119" t="s">
        <v>14</v>
      </c>
      <c r="Y129" s="124">
        <f>IF(J129="",0,J129)+IF(M129="",0,M129)+IF(P129="",0,P129)+IF(S129="",0,S129)</f>
        <v>2</v>
      </c>
      <c r="Z129" s="125" t="s">
        <v>183</v>
      </c>
      <c r="AA129" s="126"/>
      <c r="AB129" s="127"/>
      <c r="AD129" s="9"/>
      <c r="AE129" s="9"/>
      <c r="AF129" s="10"/>
      <c r="AG129" s="10"/>
      <c r="AH129" s="10" t="s">
        <v>15</v>
      </c>
      <c r="AI129" s="10" t="s">
        <v>16</v>
      </c>
      <c r="AJ129" s="11" t="s">
        <v>17</v>
      </c>
      <c r="AK129" s="10" t="s">
        <v>18</v>
      </c>
      <c r="AL129" s="10" t="s">
        <v>19</v>
      </c>
      <c r="AM129" s="88" t="s">
        <v>20</v>
      </c>
      <c r="AN129" s="88"/>
      <c r="AO129" s="9"/>
      <c r="AP129" s="9" t="s">
        <v>21</v>
      </c>
    </row>
    <row r="130" spans="1:42" s="38" customFormat="1" ht="14.4" customHeight="1" x14ac:dyDescent="0.3">
      <c r="A130" s="117"/>
      <c r="B130" s="80"/>
      <c r="C130" s="96" t="str">
        <f>IF(ISBLANK(A129),"",VLOOKUP(A129,'chlapci presence'!$A$2:$J$100,7))</f>
        <v>Sokol Jaroměř-Josefov 2</v>
      </c>
      <c r="D130" s="111"/>
      <c r="E130" s="116"/>
      <c r="F130" s="85"/>
      <c r="G130" s="86"/>
      <c r="H130" s="89" t="str">
        <f>"("&amp;AH132&amp;","&amp;AI132&amp;","&amp;AJ132&amp;","&amp;AK132&amp;","&amp;AL132&amp;")"</f>
        <v>(8,3,4,,)</v>
      </c>
      <c r="I130" s="90"/>
      <c r="J130" s="91"/>
      <c r="K130" s="69"/>
      <c r="L130" s="68"/>
      <c r="M130" s="112"/>
      <c r="N130" s="131" t="str">
        <f>"("&amp;AH134&amp;","&amp;AI134&amp;","&amp;AJ134&amp;","&amp;AK134&amp;","&amp;AL134&amp;")"</f>
        <v>(8,4,4,,)</v>
      </c>
      <c r="O130" s="132"/>
      <c r="P130" s="133"/>
      <c r="Q130" s="131"/>
      <c r="R130" s="132"/>
      <c r="S130" s="134"/>
      <c r="T130" s="121"/>
      <c r="U130" s="95"/>
      <c r="V130" s="122"/>
      <c r="W130" s="96"/>
      <c r="X130" s="95"/>
      <c r="Y130" s="87"/>
      <c r="Z130" s="128"/>
      <c r="AA130" s="129"/>
      <c r="AB130" s="130"/>
      <c r="AD130" s="9">
        <v>2</v>
      </c>
      <c r="AE130" s="9" t="str">
        <f>C131</f>
        <v>Rambousek Matouš</v>
      </c>
      <c r="AF130" s="12">
        <v>5</v>
      </c>
      <c r="AG130" s="9" t="str">
        <f>C137</f>
        <v>Žežule Daniel</v>
      </c>
      <c r="AH130" s="10" t="s">
        <v>176</v>
      </c>
      <c r="AI130" s="10" t="s">
        <v>164</v>
      </c>
      <c r="AJ130" s="10" t="s">
        <v>178</v>
      </c>
      <c r="AK130" s="10"/>
      <c r="AL130" s="10"/>
      <c r="AM130" s="13">
        <f>IF(ISBLANK(AH130),"",IF(CODE(AH130)=45,0,1)+IF(ISBLANK(AI130),0,IF(CODE(AI130)=45,0,1))+IF(ISBLANK(AJ130),0,IF(CODE(AJ130)=45,0,1))+IF(ISBLANK(AK130),0,IF(CODE(AK130)=45,0,1))+IF(ISBLANK(AL130),0,IF(CODE(AL130)=45,0,1)))</f>
        <v>0</v>
      </c>
      <c r="AN130" s="13">
        <f>IF(ISBLANK(AH130),"",IF(CODE(AH130)=45,1,0)+IF(ISBLANK(AI130),0,IF(CODE(AI130)=45,1,0))+IF(ISBLANK(AJ130),0,IF(CODE(AJ130)=45,1,0))+IF(ISBLANK(AK130),0,IF(CODE(AK130)=45,1,0))+IF(ISBLANK(AL130),0,IF(CODE(AL130)=45,1,0)))</f>
        <v>3</v>
      </c>
      <c r="AO130" s="9"/>
      <c r="AP130" s="14" t="str">
        <f>IF(ISBLANK(AH130),"",IF(OR(AM130=3,AN130=3),IF(AND(ISBLANK(AK130),ISBLANK(AL130),OR(AM130=3,AN130=3)),"OK",IF(ABS(IF(CODE(AH130)=45,-1,1)+IF(CODE(AI130)=45,-1,1)+IF(CODE(AJ130)=45,-1,1))=1,IF(AND(ISBLANK(AL130),OR(AM130=3,AN130=3)),"OK",IF(IF(CODE(AH130)=45,-1,1)+IF(CODE(AI130)=45,-1,1)+IF(CODE(AJ130)=45,-1,1)+IF(CODE(AK130)=45,-1,1)=0,"OK","CHYBA")),"CHYBA")),IF(AND(AM130&lt;3,AN130&lt;3),"NEKOMPLETNÍ","CHYBA")))</f>
        <v>OK</v>
      </c>
    </row>
    <row r="131" spans="1:42" s="38" customFormat="1" ht="14.4" customHeight="1" x14ac:dyDescent="0.3">
      <c r="A131" s="117">
        <v>36</v>
      </c>
      <c r="B131" s="79">
        <v>2</v>
      </c>
      <c r="C131" s="135" t="str">
        <f>IF(ISBLANK(A131),"",VLOOKUP(A131,'chlapci presence'!$A$2:$J$100,3)&amp;" "&amp;VLOOKUP(A131,'chlapci presence'!$A$2:$J$100,4))</f>
        <v>Rambousek Matouš</v>
      </c>
      <c r="D131" s="136"/>
      <c r="E131" s="15">
        <f>J129</f>
        <v>0</v>
      </c>
      <c r="F131" s="16" t="s">
        <v>14</v>
      </c>
      <c r="G131" s="16">
        <f>H129</f>
        <v>3</v>
      </c>
      <c r="H131" s="81" t="s">
        <v>56</v>
      </c>
      <c r="I131" s="82"/>
      <c r="J131" s="83"/>
      <c r="K131" s="16">
        <f>AM135</f>
        <v>1</v>
      </c>
      <c r="L131" s="16" t="s">
        <v>14</v>
      </c>
      <c r="M131" s="16">
        <f>AN135</f>
        <v>3</v>
      </c>
      <c r="N131" s="17">
        <f>AN136</f>
        <v>1</v>
      </c>
      <c r="O131" s="16" t="s">
        <v>14</v>
      </c>
      <c r="P131" s="16">
        <f>AM136</f>
        <v>3</v>
      </c>
      <c r="Q131" s="17">
        <f>AM130</f>
        <v>0</v>
      </c>
      <c r="R131" s="16" t="s">
        <v>14</v>
      </c>
      <c r="S131" s="18">
        <f>AN130</f>
        <v>3</v>
      </c>
      <c r="T131" s="137">
        <f>IF(E131="",0,IF(E131=3,2,1))+IF(K131="",0,IF(K131=3,2,1))+IF(N131="",0,IF(N131=3,2,1))+IF(Q131="",0,IF(Q131=3,2,1))</f>
        <v>4</v>
      </c>
      <c r="U131" s="138"/>
      <c r="V131" s="139"/>
      <c r="W131" s="140">
        <f>IF(E131="",0,E131)+IF(K131="",0,K131)+IF(N131="",0,N131)+IF(Q129="",0,Q129)</f>
        <v>5</v>
      </c>
      <c r="X131" s="138" t="s">
        <v>14</v>
      </c>
      <c r="Y131" s="141">
        <f>IF(G131="",0,G131)+IF(M131="",0,M131)+IF(P131="",0,P131)+IF(S129="",0,S129)</f>
        <v>9</v>
      </c>
      <c r="Z131" s="142" t="s">
        <v>193</v>
      </c>
      <c r="AA131" s="143"/>
      <c r="AB131" s="144"/>
      <c r="AC131" s="40"/>
      <c r="AD131" s="9">
        <v>3</v>
      </c>
      <c r="AE131" s="9" t="str">
        <f>C133</f>
        <v>Horák Antonín</v>
      </c>
      <c r="AF131" s="9">
        <v>4</v>
      </c>
      <c r="AG131" s="9" t="str">
        <f>C135</f>
        <v>Kubica Štěpán</v>
      </c>
      <c r="AH131" s="10" t="s">
        <v>161</v>
      </c>
      <c r="AI131" s="10" t="s">
        <v>162</v>
      </c>
      <c r="AJ131" s="10" t="s">
        <v>172</v>
      </c>
      <c r="AK131" s="10"/>
      <c r="AL131" s="10"/>
      <c r="AM131" s="13">
        <f t="shared" ref="AM131:AM139" si="33">IF(ISBLANK(AH131),"",IF(CODE(AH131)=45,0,1)+IF(ISBLANK(AI131),0,IF(CODE(AI131)=45,0,1))+IF(ISBLANK(AJ131),0,IF(CODE(AJ131)=45,0,1))+IF(ISBLANK(AK131),0,IF(CODE(AK131)=45,0,1))+IF(ISBLANK(AL131),0,IF(CODE(AL131)=45,0,1)))</f>
        <v>3</v>
      </c>
      <c r="AN131" s="13">
        <f t="shared" ref="AN131:AN139" si="34">IF(ISBLANK(AH131),"",IF(CODE(AH131)=45,1,0)+IF(ISBLANK(AI131),0,IF(CODE(AI131)=45,1,0))+IF(ISBLANK(AJ131),0,IF(CODE(AJ131)=45,1,0))+IF(ISBLANK(AK131),0,IF(CODE(AK131)=45,1,0))+IF(ISBLANK(AL131),0,IF(CODE(AL131)=45,1,0)))</f>
        <v>0</v>
      </c>
      <c r="AO131" s="9"/>
      <c r="AP131" s="14" t="str">
        <f t="shared" ref="AP131:AP139" si="35">IF(ISBLANK(AH131),"",IF(OR(AM131=3,AN131=3),IF(AND(ISBLANK(AK131),ISBLANK(AL131),OR(AM131=3,AN131=3)),"OK",IF(ABS(IF(CODE(AH131)=45,-1,1)+IF(CODE(AI131)=45,-1,1)+IF(CODE(AJ131)=45,-1,1))=1,IF(AND(ISBLANK(AL131),OR(AM131=3,AN131=3)),"OK",IF(IF(CODE(AH131)=45,-1,1)+IF(CODE(AI131)=45,-1,1)+IF(CODE(AJ131)=45,-1,1)+IF(CODE(AK131)=45,-1,1)=0,"OK","CHYBA")),"CHYBA")),IF(AND(AM131&lt;3,AN131&lt;3),"NEKOMPLETNÍ","CHYBA")))</f>
        <v>OK</v>
      </c>
    </row>
    <row r="132" spans="1:42" s="38" customFormat="1" ht="14.4" customHeight="1" x14ac:dyDescent="0.3">
      <c r="A132" s="117"/>
      <c r="B132" s="80"/>
      <c r="C132" s="96" t="str">
        <f>IF(ISBLANK(A131),"",VLOOKUP(A131,'chlapci presence'!$A$2:$J$100,7))</f>
        <v>KST Holice</v>
      </c>
      <c r="D132" s="111"/>
      <c r="E132" s="67"/>
      <c r="F132" s="68"/>
      <c r="G132" s="68"/>
      <c r="H132" s="84"/>
      <c r="I132" s="85"/>
      <c r="J132" s="86"/>
      <c r="K132" s="89" t="str">
        <f>"("&amp;AH135&amp;","&amp;AI135&amp;","&amp;AJ135&amp;","&amp;AK135&amp;","&amp;AL135&amp;")"</f>
        <v>(-6,10,-7,-7,)</v>
      </c>
      <c r="L132" s="90"/>
      <c r="M132" s="91"/>
      <c r="N132" s="69"/>
      <c r="O132" s="68"/>
      <c r="P132" s="112"/>
      <c r="Q132" s="69" t="str">
        <f>"("&amp;AH130&amp;","&amp;AI130&amp;","&amp;AJ130&amp;","&amp;AK130&amp;","&amp;AL130&amp;")"</f>
        <v>(-3,-8,-6,,)</v>
      </c>
      <c r="R132" s="68"/>
      <c r="S132" s="145"/>
      <c r="T132" s="121"/>
      <c r="U132" s="95"/>
      <c r="V132" s="122"/>
      <c r="W132" s="96"/>
      <c r="X132" s="95"/>
      <c r="Y132" s="87"/>
      <c r="Z132" s="128"/>
      <c r="AA132" s="129"/>
      <c r="AB132" s="130"/>
      <c r="AC132" s="19"/>
      <c r="AD132" s="9">
        <v>1</v>
      </c>
      <c r="AE132" s="9" t="str">
        <f>C129</f>
        <v>Nápravník Ondřej</v>
      </c>
      <c r="AF132" s="9">
        <v>2</v>
      </c>
      <c r="AG132" s="9" t="str">
        <f>C131</f>
        <v>Rambousek Matouš</v>
      </c>
      <c r="AH132" s="10" t="s">
        <v>169</v>
      </c>
      <c r="AI132" s="10" t="s">
        <v>162</v>
      </c>
      <c r="AJ132" s="10" t="s">
        <v>165</v>
      </c>
      <c r="AK132" s="10"/>
      <c r="AL132" s="10"/>
      <c r="AM132" s="13">
        <f t="shared" si="33"/>
        <v>3</v>
      </c>
      <c r="AN132" s="13">
        <f t="shared" si="34"/>
        <v>0</v>
      </c>
      <c r="AO132" s="9"/>
      <c r="AP132" s="14" t="str">
        <f t="shared" si="35"/>
        <v>OK</v>
      </c>
    </row>
    <row r="133" spans="1:42" s="38" customFormat="1" ht="14.4" customHeight="1" x14ac:dyDescent="0.3">
      <c r="A133" s="117">
        <v>24</v>
      </c>
      <c r="B133" s="79">
        <v>3</v>
      </c>
      <c r="C133" s="135" t="str">
        <f>IF(ISBLANK(A133),"",VLOOKUP(A133,'chlapci presence'!$A$2:$J$100,3)&amp;" "&amp;VLOOKUP(A133,'chlapci presence'!$A$2:$J$100,4))</f>
        <v>Horák Antonín</v>
      </c>
      <c r="D133" s="136"/>
      <c r="E133" s="15">
        <f>M129</f>
        <v>2</v>
      </c>
      <c r="F133" s="16" t="s">
        <v>14</v>
      </c>
      <c r="G133" s="16">
        <f>K129</f>
        <v>3</v>
      </c>
      <c r="H133" s="17">
        <f>M131</f>
        <v>3</v>
      </c>
      <c r="I133" s="16" t="s">
        <v>14</v>
      </c>
      <c r="J133" s="16">
        <f>K131</f>
        <v>1</v>
      </c>
      <c r="K133" s="81" t="s">
        <v>56</v>
      </c>
      <c r="L133" s="82"/>
      <c r="M133" s="83"/>
      <c r="N133" s="17">
        <f>AM131</f>
        <v>3</v>
      </c>
      <c r="O133" s="16" t="s">
        <v>14</v>
      </c>
      <c r="P133" s="16">
        <f>AN131</f>
        <v>0</v>
      </c>
      <c r="Q133" s="17">
        <f>AN133</f>
        <v>3</v>
      </c>
      <c r="R133" s="16" t="s">
        <v>14</v>
      </c>
      <c r="S133" s="18">
        <f>AM133</f>
        <v>0</v>
      </c>
      <c r="T133" s="137">
        <f>IF(E133="",0,IF(E133=3,2,1))+IF(H133="",0,IF(H133=3,2,1))+IF(N133="",0,IF(N133=3,2,1))+IF(Q133="",0,IF(Q133=3,2,1))</f>
        <v>7</v>
      </c>
      <c r="U133" s="138"/>
      <c r="V133" s="139"/>
      <c r="W133" s="140">
        <f>IF(E133="",0,E133)+IF(H133="",0,H133)+IF(N133="",0,N133)+IF(Q129="",0,Q129)</f>
        <v>11</v>
      </c>
      <c r="X133" s="138" t="s">
        <v>14</v>
      </c>
      <c r="Y133" s="141">
        <f>IF(G133="",0,G133)+IF(J133="",0,J133)+IF(P133="",0,P133)+IF(S129="",0,S129)</f>
        <v>4</v>
      </c>
      <c r="Z133" s="142" t="s">
        <v>184</v>
      </c>
      <c r="AA133" s="143"/>
      <c r="AB133" s="144"/>
      <c r="AC133" s="40"/>
      <c r="AD133" s="9">
        <v>5</v>
      </c>
      <c r="AE133" s="9" t="str">
        <f>C137</f>
        <v>Žežule Daniel</v>
      </c>
      <c r="AF133" s="9">
        <v>3</v>
      </c>
      <c r="AG133" s="9" t="str">
        <f>C133</f>
        <v>Horák Antonín</v>
      </c>
      <c r="AH133" s="10" t="s">
        <v>170</v>
      </c>
      <c r="AI133" s="10" t="s">
        <v>164</v>
      </c>
      <c r="AJ133" s="10" t="s">
        <v>170</v>
      </c>
      <c r="AK133" s="10"/>
      <c r="AL133" s="10"/>
      <c r="AM133" s="13">
        <f t="shared" si="33"/>
        <v>0</v>
      </c>
      <c r="AN133" s="13">
        <f t="shared" si="34"/>
        <v>3</v>
      </c>
      <c r="AO133" s="9"/>
      <c r="AP133" s="14" t="str">
        <f t="shared" si="35"/>
        <v>OK</v>
      </c>
    </row>
    <row r="134" spans="1:42" s="38" customFormat="1" ht="14.4" customHeight="1" x14ac:dyDescent="0.3">
      <c r="A134" s="117"/>
      <c r="B134" s="80"/>
      <c r="C134" s="96" t="str">
        <f>IF(ISBLANK(A133),"",VLOOKUP(A133,'chlapci presence'!$A$2:$J$100,7))</f>
        <v>TJ Sokol PP Hradec Králové 2</v>
      </c>
      <c r="D134" s="111"/>
      <c r="E134" s="67" t="str">
        <f>"("&amp;AH139&amp;","&amp;AI139&amp;","&amp;AJ139&amp;","&amp;AK139&amp;","&amp;AL139&amp;")"</f>
        <v>(-9,-7,8,9,-9)</v>
      </c>
      <c r="F134" s="68"/>
      <c r="G134" s="112"/>
      <c r="H134" s="69"/>
      <c r="I134" s="68"/>
      <c r="J134" s="68"/>
      <c r="K134" s="84"/>
      <c r="L134" s="85"/>
      <c r="M134" s="86"/>
      <c r="N134" s="89" t="str">
        <f>"("&amp;AH131&amp;","&amp;AI131&amp;","&amp;AJ131&amp;","&amp;AK131&amp;","&amp;AL131&amp;")"</f>
        <v>(7,3,9,,)</v>
      </c>
      <c r="O134" s="90"/>
      <c r="P134" s="91"/>
      <c r="Q134" s="69"/>
      <c r="R134" s="68"/>
      <c r="S134" s="145"/>
      <c r="T134" s="121"/>
      <c r="U134" s="95"/>
      <c r="V134" s="122"/>
      <c r="W134" s="96"/>
      <c r="X134" s="95"/>
      <c r="Y134" s="87"/>
      <c r="Z134" s="128"/>
      <c r="AA134" s="129"/>
      <c r="AB134" s="130"/>
      <c r="AD134" s="9">
        <v>1</v>
      </c>
      <c r="AE134" s="9" t="str">
        <f>C129</f>
        <v>Nápravník Ondřej</v>
      </c>
      <c r="AF134" s="9">
        <v>4</v>
      </c>
      <c r="AG134" s="9" t="str">
        <f>C135</f>
        <v>Kubica Štěpán</v>
      </c>
      <c r="AH134" s="10" t="s">
        <v>169</v>
      </c>
      <c r="AI134" s="10" t="s">
        <v>165</v>
      </c>
      <c r="AJ134" s="10" t="s">
        <v>165</v>
      </c>
      <c r="AK134" s="10"/>
      <c r="AL134" s="10"/>
      <c r="AM134" s="13">
        <f t="shared" si="33"/>
        <v>3</v>
      </c>
      <c r="AN134" s="13">
        <f t="shared" si="34"/>
        <v>0</v>
      </c>
      <c r="AO134" s="9"/>
      <c r="AP134" s="14" t="str">
        <f t="shared" si="35"/>
        <v>OK</v>
      </c>
    </row>
    <row r="135" spans="1:42" s="38" customFormat="1" ht="14.4" customHeight="1" x14ac:dyDescent="0.3">
      <c r="A135" s="117">
        <v>48</v>
      </c>
      <c r="B135" s="79">
        <v>4</v>
      </c>
      <c r="C135" s="135" t="str">
        <f>IF(ISBLANK(A135),"",VLOOKUP(A135,'chlapci presence'!$A$2:$J$100,3)&amp;" "&amp;VLOOKUP(A135,'chlapci presence'!$A$2:$J$100,4))</f>
        <v>Kubica Štěpán</v>
      </c>
      <c r="D135" s="136"/>
      <c r="E135" s="15">
        <f>P129</f>
        <v>0</v>
      </c>
      <c r="F135" s="16" t="s">
        <v>14</v>
      </c>
      <c r="G135" s="16">
        <f>N129</f>
        <v>3</v>
      </c>
      <c r="H135" s="17">
        <f>P131</f>
        <v>3</v>
      </c>
      <c r="I135" s="16" t="s">
        <v>14</v>
      </c>
      <c r="J135" s="20">
        <f>N131</f>
        <v>1</v>
      </c>
      <c r="K135" s="16">
        <f>P133</f>
        <v>0</v>
      </c>
      <c r="L135" s="16" t="s">
        <v>14</v>
      </c>
      <c r="M135" s="16">
        <f>N133</f>
        <v>3</v>
      </c>
      <c r="N135" s="81" t="s">
        <v>56</v>
      </c>
      <c r="O135" s="82"/>
      <c r="P135" s="83"/>
      <c r="Q135" s="17">
        <f>AM138</f>
        <v>0</v>
      </c>
      <c r="R135" s="16" t="s">
        <v>14</v>
      </c>
      <c r="S135" s="18">
        <f>AN138</f>
        <v>3</v>
      </c>
      <c r="T135" s="137">
        <f>IF(E135="",0,IF(E135=3,2,1))+IF(H135="",0,IF(H135=3,2,1))+IF(K135="",0,IF(K135=3,2,1))+IF(Q135="",0,IF(Q135=3,2,1))</f>
        <v>5</v>
      </c>
      <c r="U135" s="138"/>
      <c r="V135" s="139"/>
      <c r="W135" s="140">
        <f>IF(E135="",0,E135)+IF(H135="",0,H135)+IF(K135="",0,K135)+IF(Q129="",0,Q129)</f>
        <v>6</v>
      </c>
      <c r="X135" s="138" t="s">
        <v>14</v>
      </c>
      <c r="Y135" s="141">
        <f>IF(G135="",0,G135)+IF(J135="",0,J135)+IF(M135="",0,M135)+IF(S129="",0,S129)</f>
        <v>7</v>
      </c>
      <c r="Z135" s="142" t="s">
        <v>186</v>
      </c>
      <c r="AA135" s="143"/>
      <c r="AB135" s="144"/>
      <c r="AC135" s="21"/>
      <c r="AD135" s="9">
        <v>2</v>
      </c>
      <c r="AE135" s="9" t="str">
        <f>C131</f>
        <v>Rambousek Matouš</v>
      </c>
      <c r="AF135" s="9">
        <v>3</v>
      </c>
      <c r="AG135" s="9" t="str">
        <f>C133</f>
        <v>Horák Antonín</v>
      </c>
      <c r="AH135" s="10" t="s">
        <v>178</v>
      </c>
      <c r="AI135" s="10" t="s">
        <v>182</v>
      </c>
      <c r="AJ135" s="10" t="s">
        <v>163</v>
      </c>
      <c r="AK135" s="10" t="s">
        <v>163</v>
      </c>
      <c r="AL135" s="10"/>
      <c r="AM135" s="13">
        <f t="shared" si="33"/>
        <v>1</v>
      </c>
      <c r="AN135" s="13">
        <f t="shared" si="34"/>
        <v>3</v>
      </c>
      <c r="AO135" s="9"/>
      <c r="AP135" s="14" t="str">
        <f t="shared" si="35"/>
        <v>OK</v>
      </c>
    </row>
    <row r="136" spans="1:42" s="38" customFormat="1" ht="14.4" customHeight="1" x14ac:dyDescent="0.3">
      <c r="A136" s="117"/>
      <c r="B136" s="80"/>
      <c r="C136" s="96" t="str">
        <f>IF(ISBLANK(A135),"",VLOOKUP(A135,'chlapci presence'!$A$2:$J$100,7))</f>
        <v>TJ Dvůr Králové nad Labem</v>
      </c>
      <c r="D136" s="111"/>
      <c r="E136" s="67"/>
      <c r="F136" s="68"/>
      <c r="G136" s="112"/>
      <c r="H136" s="69" t="str">
        <f>"("&amp;AH136&amp;","&amp;AI136&amp;","&amp;AJ136&amp;","&amp;AK136&amp;","&amp;AL136&amp;")"</f>
        <v>(1,8,-7,7,)</v>
      </c>
      <c r="I136" s="68"/>
      <c r="J136" s="112"/>
      <c r="K136" s="69"/>
      <c r="L136" s="68"/>
      <c r="M136" s="68"/>
      <c r="N136" s="84"/>
      <c r="O136" s="85"/>
      <c r="P136" s="86"/>
      <c r="Q136" s="89" t="str">
        <f>"("&amp;AH138&amp;","&amp;AI138&amp;","&amp;AJ138&amp;","&amp;AK138&amp;","&amp;AL138&amp;")"</f>
        <v>(-8,-5,-6,,)</v>
      </c>
      <c r="R136" s="90"/>
      <c r="S136" s="146"/>
      <c r="T136" s="121"/>
      <c r="U136" s="95"/>
      <c r="V136" s="122"/>
      <c r="W136" s="96"/>
      <c r="X136" s="95"/>
      <c r="Y136" s="87"/>
      <c r="Z136" s="128"/>
      <c r="AA136" s="129"/>
      <c r="AB136" s="130"/>
      <c r="AD136" s="9">
        <v>4</v>
      </c>
      <c r="AE136" s="22" t="str">
        <f>C135</f>
        <v>Kubica Štěpán</v>
      </c>
      <c r="AF136" s="9">
        <v>2</v>
      </c>
      <c r="AG136" s="22" t="str">
        <f>C131</f>
        <v>Rambousek Matouš</v>
      </c>
      <c r="AH136" s="10" t="s">
        <v>160</v>
      </c>
      <c r="AI136" s="10" t="s">
        <v>169</v>
      </c>
      <c r="AJ136" s="10" t="s">
        <v>163</v>
      </c>
      <c r="AK136" s="10" t="s">
        <v>161</v>
      </c>
      <c r="AL136" s="10"/>
      <c r="AM136" s="13">
        <f t="shared" si="33"/>
        <v>3</v>
      </c>
      <c r="AN136" s="13">
        <f t="shared" si="34"/>
        <v>1</v>
      </c>
      <c r="AO136" s="9"/>
      <c r="AP136" s="14" t="str">
        <f t="shared" si="35"/>
        <v>OK</v>
      </c>
    </row>
    <row r="137" spans="1:42" s="38" customFormat="1" ht="14.4" customHeight="1" x14ac:dyDescent="0.3">
      <c r="A137" s="117">
        <v>50</v>
      </c>
      <c r="B137" s="79">
        <v>5</v>
      </c>
      <c r="C137" s="135" t="str">
        <f>IF(ISBLANK(A137),"",VLOOKUP(A137,'chlapci presence'!$A$2:$J$100,3)&amp;" "&amp;VLOOKUP(A137,'chlapci presence'!$A$2:$J$100,4))</f>
        <v>Žežule Daniel</v>
      </c>
      <c r="D137" s="136"/>
      <c r="E137" s="23">
        <f>S129</f>
        <v>0</v>
      </c>
      <c r="F137" s="7" t="s">
        <v>14</v>
      </c>
      <c r="G137" s="7">
        <f>Q129</f>
        <v>3</v>
      </c>
      <c r="H137" s="6">
        <f>S131</f>
        <v>3</v>
      </c>
      <c r="I137" s="7" t="s">
        <v>14</v>
      </c>
      <c r="J137" s="8">
        <f>Q131</f>
        <v>0</v>
      </c>
      <c r="K137" s="7">
        <f>S133</f>
        <v>0</v>
      </c>
      <c r="L137" s="7" t="s">
        <v>14</v>
      </c>
      <c r="M137" s="7">
        <f>Q133</f>
        <v>3</v>
      </c>
      <c r="N137" s="6">
        <f>S135</f>
        <v>3</v>
      </c>
      <c r="O137" s="7" t="s">
        <v>14</v>
      </c>
      <c r="P137" s="7">
        <f>Q135</f>
        <v>0</v>
      </c>
      <c r="Q137" s="81" t="s">
        <v>56</v>
      </c>
      <c r="R137" s="82"/>
      <c r="S137" s="104"/>
      <c r="T137" s="137">
        <f>IF(E137="",0,IF(E137=3,2,1))+IF(H137="",0,IF(H137=3,2,1))+IF(K137="",0,IF(K137=3,2,1))+IF(N137="",0,IF(N137=3,2,1))</f>
        <v>6</v>
      </c>
      <c r="U137" s="138"/>
      <c r="V137" s="139"/>
      <c r="W137" s="140">
        <f>IF(E137="",0,E137)+IF(H137="",0,H137)+IF(K137="",0,K137)+IF(N129="",0,N129)</f>
        <v>6</v>
      </c>
      <c r="X137" s="138" t="s">
        <v>14</v>
      </c>
      <c r="Y137" s="141">
        <f>IF(G137="",0,G137)+IF(J137="",0,J137)+IF(M137="",0,M137)+IF(P129="",0,P129)</f>
        <v>6</v>
      </c>
      <c r="Z137" s="142" t="s">
        <v>185</v>
      </c>
      <c r="AA137" s="143"/>
      <c r="AB137" s="144"/>
      <c r="AC137" s="21"/>
      <c r="AD137" s="9">
        <v>5</v>
      </c>
      <c r="AE137" s="9" t="str">
        <f>C137</f>
        <v>Žežule Daniel</v>
      </c>
      <c r="AF137" s="9">
        <v>1</v>
      </c>
      <c r="AG137" s="9" t="str">
        <f>C129</f>
        <v>Nápravník Ondřej</v>
      </c>
      <c r="AH137" s="10" t="s">
        <v>195</v>
      </c>
      <c r="AI137" s="10" t="s">
        <v>173</v>
      </c>
      <c r="AJ137" s="10" t="s">
        <v>178</v>
      </c>
      <c r="AK137" s="10"/>
      <c r="AL137" s="10"/>
      <c r="AM137" s="13">
        <f t="shared" si="33"/>
        <v>0</v>
      </c>
      <c r="AN137" s="13">
        <f t="shared" si="34"/>
        <v>3</v>
      </c>
      <c r="AO137" s="9"/>
      <c r="AP137" s="14" t="str">
        <f t="shared" si="35"/>
        <v>OK</v>
      </c>
    </row>
    <row r="138" spans="1:42" s="38" customFormat="1" ht="15" customHeight="1" thickBot="1" x14ac:dyDescent="0.35">
      <c r="A138" s="117"/>
      <c r="B138" s="108"/>
      <c r="C138" s="102" t="str">
        <f>IF(ISBLANK(A137),"",VLOOKUP(A137,'chlapci presence'!$A$2:$J$100,7))</f>
        <v>TTC Kostelec nad Orlicí</v>
      </c>
      <c r="D138" s="103"/>
      <c r="E138" s="63" t="str">
        <f>"("&amp;AH137&amp;","&amp;AI137&amp;","&amp;AJ137&amp;","&amp;AK137&amp;","&amp;AL137&amp;")"</f>
        <v>(-17,-4,-6,,)</v>
      </c>
      <c r="F138" s="64"/>
      <c r="G138" s="66"/>
      <c r="H138" s="65"/>
      <c r="I138" s="64"/>
      <c r="J138" s="66"/>
      <c r="K138" s="65" t="str">
        <f>"("&amp;AH133&amp;","&amp;AI133&amp;","&amp;AJ133&amp;","&amp;AK133&amp;","&amp;AL133&amp;")"</f>
        <v>(-9,-8,-9,,)</v>
      </c>
      <c r="L138" s="64"/>
      <c r="M138" s="66"/>
      <c r="N138" s="65"/>
      <c r="O138" s="64"/>
      <c r="P138" s="64"/>
      <c r="Q138" s="105"/>
      <c r="R138" s="106"/>
      <c r="S138" s="107"/>
      <c r="T138" s="147"/>
      <c r="U138" s="73"/>
      <c r="V138" s="148"/>
      <c r="W138" s="102"/>
      <c r="X138" s="73"/>
      <c r="Y138" s="149"/>
      <c r="Z138" s="150"/>
      <c r="AA138" s="151"/>
      <c r="AB138" s="152"/>
      <c r="AD138" s="9">
        <v>4</v>
      </c>
      <c r="AE138" s="22" t="str">
        <f>C135</f>
        <v>Kubica Štěpán</v>
      </c>
      <c r="AF138" s="9">
        <v>5</v>
      </c>
      <c r="AG138" s="22" t="str">
        <f>C137</f>
        <v>Žežule Daniel</v>
      </c>
      <c r="AH138" s="10" t="s">
        <v>164</v>
      </c>
      <c r="AI138" s="10" t="s">
        <v>177</v>
      </c>
      <c r="AJ138" s="10" t="s">
        <v>178</v>
      </c>
      <c r="AK138" s="10"/>
      <c r="AL138" s="10"/>
      <c r="AM138" s="13">
        <f t="shared" si="33"/>
        <v>0</v>
      </c>
      <c r="AN138" s="13">
        <f t="shared" si="34"/>
        <v>3</v>
      </c>
      <c r="AO138" s="9"/>
      <c r="AP138" s="14" t="str">
        <f t="shared" si="35"/>
        <v>OK</v>
      </c>
    </row>
    <row r="139" spans="1:42" s="38" customFormat="1" x14ac:dyDescent="0.3"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5"/>
      <c r="X139" s="27"/>
      <c r="Y139" s="26"/>
      <c r="Z139" s="26"/>
      <c r="AA139" s="26"/>
      <c r="AB139" s="27"/>
      <c r="AD139" s="9">
        <v>3</v>
      </c>
      <c r="AE139" s="22" t="str">
        <f>C133</f>
        <v>Horák Antonín</v>
      </c>
      <c r="AF139" s="9">
        <v>1</v>
      </c>
      <c r="AG139" s="22" t="str">
        <f>C129</f>
        <v>Nápravník Ondřej</v>
      </c>
      <c r="AH139" s="10" t="s">
        <v>170</v>
      </c>
      <c r="AI139" s="10" t="s">
        <v>163</v>
      </c>
      <c r="AJ139" s="10" t="s">
        <v>169</v>
      </c>
      <c r="AK139" s="10" t="s">
        <v>172</v>
      </c>
      <c r="AL139" s="10" t="s">
        <v>170</v>
      </c>
      <c r="AM139" s="13">
        <f t="shared" si="33"/>
        <v>2</v>
      </c>
      <c r="AN139" s="13">
        <f t="shared" si="34"/>
        <v>3</v>
      </c>
      <c r="AO139" s="9"/>
      <c r="AP139" s="14" t="str">
        <f t="shared" si="35"/>
        <v>OK</v>
      </c>
    </row>
  </sheetData>
  <mergeCells count="789">
    <mergeCell ref="A137:A138"/>
    <mergeCell ref="B137:B138"/>
    <mergeCell ref="C137:D137"/>
    <mergeCell ref="Q137:S138"/>
    <mergeCell ref="T137:V138"/>
    <mergeCell ref="W137:W138"/>
    <mergeCell ref="X137:X138"/>
    <mergeCell ref="Y137:Y138"/>
    <mergeCell ref="Z137:AB138"/>
    <mergeCell ref="C138:D138"/>
    <mergeCell ref="E138:G138"/>
    <mergeCell ref="H138:J138"/>
    <mergeCell ref="K138:M138"/>
    <mergeCell ref="N138:P138"/>
    <mergeCell ref="A135:A136"/>
    <mergeCell ref="B135:B136"/>
    <mergeCell ref="C135:D135"/>
    <mergeCell ref="N135:P136"/>
    <mergeCell ref="T135:V136"/>
    <mergeCell ref="W135:W136"/>
    <mergeCell ref="X135:X136"/>
    <mergeCell ref="Y135:Y136"/>
    <mergeCell ref="Z135:AB136"/>
    <mergeCell ref="C136:D136"/>
    <mergeCell ref="E136:G136"/>
    <mergeCell ref="H136:J136"/>
    <mergeCell ref="K136:M136"/>
    <mergeCell ref="Q136:S136"/>
    <mergeCell ref="A133:A134"/>
    <mergeCell ref="B133:B134"/>
    <mergeCell ref="C133:D133"/>
    <mergeCell ref="K133:M134"/>
    <mergeCell ref="T133:V134"/>
    <mergeCell ref="W133:W134"/>
    <mergeCell ref="X133:X134"/>
    <mergeCell ref="Y133:Y134"/>
    <mergeCell ref="Z133:AB134"/>
    <mergeCell ref="C134:D134"/>
    <mergeCell ref="E134:G134"/>
    <mergeCell ref="H134:J134"/>
    <mergeCell ref="N134:P134"/>
    <mergeCell ref="Q134:S134"/>
    <mergeCell ref="AM129:AN129"/>
    <mergeCell ref="C130:D130"/>
    <mergeCell ref="H130:J130"/>
    <mergeCell ref="K130:M130"/>
    <mergeCell ref="N130:P130"/>
    <mergeCell ref="Q130:S130"/>
    <mergeCell ref="A131:A132"/>
    <mergeCell ref="B131:B132"/>
    <mergeCell ref="C131:D131"/>
    <mergeCell ref="H131:J132"/>
    <mergeCell ref="T131:V132"/>
    <mergeCell ref="W131:W132"/>
    <mergeCell ref="X131:X132"/>
    <mergeCell ref="Y131:Y132"/>
    <mergeCell ref="Z131:AB132"/>
    <mergeCell ref="C132:D132"/>
    <mergeCell ref="E132:G132"/>
    <mergeCell ref="K132:M132"/>
    <mergeCell ref="N132:P132"/>
    <mergeCell ref="Q132:S132"/>
    <mergeCell ref="A129:A130"/>
    <mergeCell ref="B129:B130"/>
    <mergeCell ref="C129:D129"/>
    <mergeCell ref="E129:G130"/>
    <mergeCell ref="T129:V130"/>
    <mergeCell ref="W129:W130"/>
    <mergeCell ref="X129:X130"/>
    <mergeCell ref="Y129:Y130"/>
    <mergeCell ref="Z129:AB130"/>
    <mergeCell ref="B128:C128"/>
    <mergeCell ref="E128:G128"/>
    <mergeCell ref="H128:J128"/>
    <mergeCell ref="K128:M128"/>
    <mergeCell ref="N128:P128"/>
    <mergeCell ref="Q128:S128"/>
    <mergeCell ref="T128:V128"/>
    <mergeCell ref="W128:Y128"/>
    <mergeCell ref="Z128:AB128"/>
    <mergeCell ref="A124:A125"/>
    <mergeCell ref="B124:B125"/>
    <mergeCell ref="C124:D124"/>
    <mergeCell ref="Q124:S125"/>
    <mergeCell ref="T124:V125"/>
    <mergeCell ref="W124:W125"/>
    <mergeCell ref="X124:X125"/>
    <mergeCell ref="Y124:Y125"/>
    <mergeCell ref="Z124:AB125"/>
    <mergeCell ref="C125:D125"/>
    <mergeCell ref="E125:G125"/>
    <mergeCell ref="H125:J125"/>
    <mergeCell ref="K125:M125"/>
    <mergeCell ref="N125:P125"/>
    <mergeCell ref="A122:A123"/>
    <mergeCell ref="B122:B123"/>
    <mergeCell ref="C122:D122"/>
    <mergeCell ref="N122:P123"/>
    <mergeCell ref="T122:V123"/>
    <mergeCell ref="W122:W123"/>
    <mergeCell ref="X122:X123"/>
    <mergeCell ref="Y122:Y123"/>
    <mergeCell ref="Z122:AB123"/>
    <mergeCell ref="C123:D123"/>
    <mergeCell ref="E123:G123"/>
    <mergeCell ref="H123:J123"/>
    <mergeCell ref="K123:M123"/>
    <mergeCell ref="Q123:S123"/>
    <mergeCell ref="A120:A121"/>
    <mergeCell ref="B120:B121"/>
    <mergeCell ref="C120:D120"/>
    <mergeCell ref="K120:M121"/>
    <mergeCell ref="T120:V121"/>
    <mergeCell ref="W120:W121"/>
    <mergeCell ref="X120:X121"/>
    <mergeCell ref="Y120:Y121"/>
    <mergeCell ref="Z120:AB121"/>
    <mergeCell ref="C121:D121"/>
    <mergeCell ref="E121:G121"/>
    <mergeCell ref="H121:J121"/>
    <mergeCell ref="N121:P121"/>
    <mergeCell ref="Q121:S121"/>
    <mergeCell ref="AM116:AN116"/>
    <mergeCell ref="C117:D117"/>
    <mergeCell ref="H117:J117"/>
    <mergeCell ref="K117:M117"/>
    <mergeCell ref="N117:P117"/>
    <mergeCell ref="Q117:S117"/>
    <mergeCell ref="A118:A119"/>
    <mergeCell ref="B118:B119"/>
    <mergeCell ref="C118:D118"/>
    <mergeCell ref="H118:J119"/>
    <mergeCell ref="T118:V119"/>
    <mergeCell ref="W118:W119"/>
    <mergeCell ref="X118:X119"/>
    <mergeCell ref="Y118:Y119"/>
    <mergeCell ref="Z118:AB119"/>
    <mergeCell ref="C119:D119"/>
    <mergeCell ref="E119:G119"/>
    <mergeCell ref="K119:M119"/>
    <mergeCell ref="N119:P119"/>
    <mergeCell ref="Q119:S119"/>
    <mergeCell ref="A116:A117"/>
    <mergeCell ref="B116:B117"/>
    <mergeCell ref="C116:D116"/>
    <mergeCell ref="E116:G117"/>
    <mergeCell ref="T116:V117"/>
    <mergeCell ref="W116:W117"/>
    <mergeCell ref="X116:X117"/>
    <mergeCell ref="Y116:Y117"/>
    <mergeCell ref="Z116:AB117"/>
    <mergeCell ref="B115:C115"/>
    <mergeCell ref="E115:G115"/>
    <mergeCell ref="H115:J115"/>
    <mergeCell ref="K115:M115"/>
    <mergeCell ref="N115:P115"/>
    <mergeCell ref="Q115:S115"/>
    <mergeCell ref="T115:V115"/>
    <mergeCell ref="W115:Y115"/>
    <mergeCell ref="Z115:AB115"/>
    <mergeCell ref="A111:A112"/>
    <mergeCell ref="B111:B112"/>
    <mergeCell ref="C111:D111"/>
    <mergeCell ref="Q111:S112"/>
    <mergeCell ref="T111:V112"/>
    <mergeCell ref="W111:W112"/>
    <mergeCell ref="X111:X112"/>
    <mergeCell ref="Y111:Y112"/>
    <mergeCell ref="Z111:AB112"/>
    <mergeCell ref="C112:D112"/>
    <mergeCell ref="E112:G112"/>
    <mergeCell ref="H112:J112"/>
    <mergeCell ref="K112:M112"/>
    <mergeCell ref="N112:P112"/>
    <mergeCell ref="A109:A110"/>
    <mergeCell ref="B109:B110"/>
    <mergeCell ref="C109:D109"/>
    <mergeCell ref="N109:P110"/>
    <mergeCell ref="T109:V110"/>
    <mergeCell ref="W109:W110"/>
    <mergeCell ref="X109:X110"/>
    <mergeCell ref="Y109:Y110"/>
    <mergeCell ref="Z109:AB110"/>
    <mergeCell ref="C110:D110"/>
    <mergeCell ref="E110:G110"/>
    <mergeCell ref="H110:J110"/>
    <mergeCell ref="K110:M110"/>
    <mergeCell ref="Q110:S110"/>
    <mergeCell ref="A107:A108"/>
    <mergeCell ref="B107:B108"/>
    <mergeCell ref="C107:D107"/>
    <mergeCell ref="K107:M108"/>
    <mergeCell ref="T107:V108"/>
    <mergeCell ref="W107:W108"/>
    <mergeCell ref="X107:X108"/>
    <mergeCell ref="Y107:Y108"/>
    <mergeCell ref="Z107:AB108"/>
    <mergeCell ref="C108:D108"/>
    <mergeCell ref="E108:G108"/>
    <mergeCell ref="H108:J108"/>
    <mergeCell ref="N108:P108"/>
    <mergeCell ref="Q108:S108"/>
    <mergeCell ref="AM103:AN103"/>
    <mergeCell ref="C104:D104"/>
    <mergeCell ref="H104:J104"/>
    <mergeCell ref="K104:M104"/>
    <mergeCell ref="N104:P104"/>
    <mergeCell ref="Q104:S104"/>
    <mergeCell ref="A105:A106"/>
    <mergeCell ref="B105:B106"/>
    <mergeCell ref="C105:D105"/>
    <mergeCell ref="H105:J106"/>
    <mergeCell ref="T105:V106"/>
    <mergeCell ref="W105:W106"/>
    <mergeCell ref="X105:X106"/>
    <mergeCell ref="Y105:Y106"/>
    <mergeCell ref="Z105:AB106"/>
    <mergeCell ref="C106:D106"/>
    <mergeCell ref="E106:G106"/>
    <mergeCell ref="K106:M106"/>
    <mergeCell ref="N106:P106"/>
    <mergeCell ref="Q106:S106"/>
    <mergeCell ref="A103:A104"/>
    <mergeCell ref="B103:B104"/>
    <mergeCell ref="C103:D103"/>
    <mergeCell ref="E103:G104"/>
    <mergeCell ref="T103:V104"/>
    <mergeCell ref="W103:W104"/>
    <mergeCell ref="X103:X104"/>
    <mergeCell ref="Y103:Y104"/>
    <mergeCell ref="Z103:AB104"/>
    <mergeCell ref="B102:C102"/>
    <mergeCell ref="E102:G102"/>
    <mergeCell ref="H102:J102"/>
    <mergeCell ref="K102:M102"/>
    <mergeCell ref="N102:P102"/>
    <mergeCell ref="Q102:S102"/>
    <mergeCell ref="T102:V102"/>
    <mergeCell ref="W102:Y102"/>
    <mergeCell ref="Z102:AB102"/>
    <mergeCell ref="A98:A99"/>
    <mergeCell ref="B98:B99"/>
    <mergeCell ref="C98:D98"/>
    <mergeCell ref="N98:P99"/>
    <mergeCell ref="Q98:S99"/>
    <mergeCell ref="T98:T99"/>
    <mergeCell ref="U98:U99"/>
    <mergeCell ref="V98:V99"/>
    <mergeCell ref="W98:Y99"/>
    <mergeCell ref="C99:D99"/>
    <mergeCell ref="E99:G99"/>
    <mergeCell ref="H99:J99"/>
    <mergeCell ref="K99:M99"/>
    <mergeCell ref="A96:A97"/>
    <mergeCell ref="B96:B97"/>
    <mergeCell ref="C96:D96"/>
    <mergeCell ref="K96:M97"/>
    <mergeCell ref="Q96:S97"/>
    <mergeCell ref="T96:T97"/>
    <mergeCell ref="U96:U97"/>
    <mergeCell ref="V96:V97"/>
    <mergeCell ref="W96:Y97"/>
    <mergeCell ref="C97:D97"/>
    <mergeCell ref="E97:G97"/>
    <mergeCell ref="H97:J97"/>
    <mergeCell ref="N97:P97"/>
    <mergeCell ref="AM92:AN92"/>
    <mergeCell ref="C93:D93"/>
    <mergeCell ref="H93:J93"/>
    <mergeCell ref="K93:M93"/>
    <mergeCell ref="N93:P93"/>
    <mergeCell ref="A94:A95"/>
    <mergeCell ref="B94:B95"/>
    <mergeCell ref="C94:D94"/>
    <mergeCell ref="H94:J95"/>
    <mergeCell ref="Q94:S95"/>
    <mergeCell ref="T94:T95"/>
    <mergeCell ref="U94:U95"/>
    <mergeCell ref="V94:V95"/>
    <mergeCell ref="W94:Y95"/>
    <mergeCell ref="C95:D95"/>
    <mergeCell ref="E95:G95"/>
    <mergeCell ref="K95:M95"/>
    <mergeCell ref="N95:P95"/>
    <mergeCell ref="B91:C91"/>
    <mergeCell ref="E91:G91"/>
    <mergeCell ref="H91:J91"/>
    <mergeCell ref="K91:M91"/>
    <mergeCell ref="N91:P91"/>
    <mergeCell ref="Q91:S91"/>
    <mergeCell ref="T91:V91"/>
    <mergeCell ref="W91:Y91"/>
    <mergeCell ref="A92:A93"/>
    <mergeCell ref="B92:B93"/>
    <mergeCell ref="C92:D92"/>
    <mergeCell ref="E92:G93"/>
    <mergeCell ref="Q92:S93"/>
    <mergeCell ref="T92:T93"/>
    <mergeCell ref="U92:U93"/>
    <mergeCell ref="V92:V93"/>
    <mergeCell ref="W92:Y93"/>
    <mergeCell ref="A87:A88"/>
    <mergeCell ref="B87:B88"/>
    <mergeCell ref="C87:D87"/>
    <mergeCell ref="N87:P88"/>
    <mergeCell ref="Q87:S88"/>
    <mergeCell ref="T87:T88"/>
    <mergeCell ref="U87:U88"/>
    <mergeCell ref="V87:V88"/>
    <mergeCell ref="W87:Y88"/>
    <mergeCell ref="C88:D88"/>
    <mergeCell ref="E88:G88"/>
    <mergeCell ref="H88:J88"/>
    <mergeCell ref="K88:M88"/>
    <mergeCell ref="A85:A86"/>
    <mergeCell ref="B85:B86"/>
    <mergeCell ref="C85:D85"/>
    <mergeCell ref="K85:M86"/>
    <mergeCell ref="Q85:S86"/>
    <mergeCell ref="T85:T86"/>
    <mergeCell ref="U85:U86"/>
    <mergeCell ref="V85:V86"/>
    <mergeCell ref="W85:Y86"/>
    <mergeCell ref="C86:D86"/>
    <mergeCell ref="E86:G86"/>
    <mergeCell ref="H86:J86"/>
    <mergeCell ref="N86:P86"/>
    <mergeCell ref="AM81:AN81"/>
    <mergeCell ref="C82:D82"/>
    <mergeCell ref="H82:J82"/>
    <mergeCell ref="K82:M82"/>
    <mergeCell ref="N82:P82"/>
    <mergeCell ref="A83:A84"/>
    <mergeCell ref="B83:B84"/>
    <mergeCell ref="C83:D83"/>
    <mergeCell ref="H83:J84"/>
    <mergeCell ref="Q83:S84"/>
    <mergeCell ref="T83:T84"/>
    <mergeCell ref="U83:U84"/>
    <mergeCell ref="V83:V84"/>
    <mergeCell ref="W83:Y84"/>
    <mergeCell ref="C84:D84"/>
    <mergeCell ref="E84:G84"/>
    <mergeCell ref="K84:M84"/>
    <mergeCell ref="N84:P84"/>
    <mergeCell ref="B80:C80"/>
    <mergeCell ref="E80:G80"/>
    <mergeCell ref="H80:J80"/>
    <mergeCell ref="K80:M80"/>
    <mergeCell ref="N80:P80"/>
    <mergeCell ref="Q80:S80"/>
    <mergeCell ref="T80:V80"/>
    <mergeCell ref="W80:Y80"/>
    <mergeCell ref="A81:A82"/>
    <mergeCell ref="B81:B82"/>
    <mergeCell ref="C81:D81"/>
    <mergeCell ref="E81:G82"/>
    <mergeCell ref="Q81:S82"/>
    <mergeCell ref="T81:T82"/>
    <mergeCell ref="U81:U82"/>
    <mergeCell ref="V81:V82"/>
    <mergeCell ref="W81:Y82"/>
    <mergeCell ref="A76:A77"/>
    <mergeCell ref="B76:B77"/>
    <mergeCell ref="C76:D76"/>
    <mergeCell ref="N76:P77"/>
    <mergeCell ref="Q76:S77"/>
    <mergeCell ref="T76:T77"/>
    <mergeCell ref="U76:U77"/>
    <mergeCell ref="V76:V77"/>
    <mergeCell ref="W76:Y77"/>
    <mergeCell ref="C77:D77"/>
    <mergeCell ref="E77:G77"/>
    <mergeCell ref="H77:J77"/>
    <mergeCell ref="K77:M77"/>
    <mergeCell ref="A74:A75"/>
    <mergeCell ref="B74:B75"/>
    <mergeCell ref="C74:D74"/>
    <mergeCell ref="K74:M75"/>
    <mergeCell ref="Q74:S75"/>
    <mergeCell ref="T74:T75"/>
    <mergeCell ref="U74:U75"/>
    <mergeCell ref="V74:V75"/>
    <mergeCell ref="W74:Y75"/>
    <mergeCell ref="C75:D75"/>
    <mergeCell ref="E75:G75"/>
    <mergeCell ref="H75:J75"/>
    <mergeCell ref="N75:P75"/>
    <mergeCell ref="AM70:AN70"/>
    <mergeCell ref="C71:D71"/>
    <mergeCell ref="H71:J71"/>
    <mergeCell ref="K71:M71"/>
    <mergeCell ref="N71:P71"/>
    <mergeCell ref="A72:A73"/>
    <mergeCell ref="B72:B73"/>
    <mergeCell ref="C72:D72"/>
    <mergeCell ref="H72:J73"/>
    <mergeCell ref="Q72:S73"/>
    <mergeCell ref="T72:T73"/>
    <mergeCell ref="U72:U73"/>
    <mergeCell ref="V72:V73"/>
    <mergeCell ref="W72:Y73"/>
    <mergeCell ref="C73:D73"/>
    <mergeCell ref="E73:G73"/>
    <mergeCell ref="K73:M73"/>
    <mergeCell ref="N73:P73"/>
    <mergeCell ref="B69:C69"/>
    <mergeCell ref="E69:G69"/>
    <mergeCell ref="H69:J69"/>
    <mergeCell ref="K69:M69"/>
    <mergeCell ref="N69:P69"/>
    <mergeCell ref="Q69:S69"/>
    <mergeCell ref="T69:V69"/>
    <mergeCell ref="W69:Y69"/>
    <mergeCell ref="A70:A71"/>
    <mergeCell ref="B70:B71"/>
    <mergeCell ref="C70:D70"/>
    <mergeCell ref="E70:G71"/>
    <mergeCell ref="Q70:S71"/>
    <mergeCell ref="T70:T71"/>
    <mergeCell ref="U70:U71"/>
    <mergeCell ref="V70:V71"/>
    <mergeCell ref="W70:Y71"/>
    <mergeCell ref="A65:A66"/>
    <mergeCell ref="B65:B66"/>
    <mergeCell ref="C65:D65"/>
    <mergeCell ref="N65:P66"/>
    <mergeCell ref="Q65:S66"/>
    <mergeCell ref="T65:T66"/>
    <mergeCell ref="U65:U66"/>
    <mergeCell ref="V65:V66"/>
    <mergeCell ref="W65:Y66"/>
    <mergeCell ref="C66:D66"/>
    <mergeCell ref="E66:G66"/>
    <mergeCell ref="H66:J66"/>
    <mergeCell ref="K66:M66"/>
    <mergeCell ref="A63:A64"/>
    <mergeCell ref="B63:B64"/>
    <mergeCell ref="C63:D63"/>
    <mergeCell ref="K63:M64"/>
    <mergeCell ref="Q63:S64"/>
    <mergeCell ref="T63:T64"/>
    <mergeCell ref="U63:U64"/>
    <mergeCell ref="V63:V64"/>
    <mergeCell ref="W63:Y64"/>
    <mergeCell ref="C64:D64"/>
    <mergeCell ref="E64:G64"/>
    <mergeCell ref="H64:J64"/>
    <mergeCell ref="N64:P64"/>
    <mergeCell ref="AM59:AN59"/>
    <mergeCell ref="C60:D60"/>
    <mergeCell ref="H60:J60"/>
    <mergeCell ref="K60:M60"/>
    <mergeCell ref="N60:P60"/>
    <mergeCell ref="A61:A62"/>
    <mergeCell ref="B61:B62"/>
    <mergeCell ref="C61:D61"/>
    <mergeCell ref="H61:J62"/>
    <mergeCell ref="Q61:S62"/>
    <mergeCell ref="T61:T62"/>
    <mergeCell ref="U61:U62"/>
    <mergeCell ref="V61:V62"/>
    <mergeCell ref="W61:Y62"/>
    <mergeCell ref="C62:D62"/>
    <mergeCell ref="E62:G62"/>
    <mergeCell ref="K62:M62"/>
    <mergeCell ref="N62:P62"/>
    <mergeCell ref="B58:C58"/>
    <mergeCell ref="E58:G58"/>
    <mergeCell ref="H58:J58"/>
    <mergeCell ref="K58:M58"/>
    <mergeCell ref="N58:P58"/>
    <mergeCell ref="Q58:S58"/>
    <mergeCell ref="T58:V58"/>
    <mergeCell ref="W58:Y58"/>
    <mergeCell ref="A59:A60"/>
    <mergeCell ref="B59:B60"/>
    <mergeCell ref="C59:D59"/>
    <mergeCell ref="E59:G60"/>
    <mergeCell ref="Q59:S60"/>
    <mergeCell ref="T59:T60"/>
    <mergeCell ref="U59:U60"/>
    <mergeCell ref="V59:V60"/>
    <mergeCell ref="W59:Y60"/>
    <mergeCell ref="A54:A55"/>
    <mergeCell ref="B54:B55"/>
    <mergeCell ref="C54:D54"/>
    <mergeCell ref="N54:P55"/>
    <mergeCell ref="Q54:S55"/>
    <mergeCell ref="T54:T55"/>
    <mergeCell ref="U54:U55"/>
    <mergeCell ref="V54:V55"/>
    <mergeCell ref="W54:Y55"/>
    <mergeCell ref="C55:D55"/>
    <mergeCell ref="E55:G55"/>
    <mergeCell ref="H55:J55"/>
    <mergeCell ref="K55:M55"/>
    <mergeCell ref="A52:A53"/>
    <mergeCell ref="B52:B53"/>
    <mergeCell ref="C52:D52"/>
    <mergeCell ref="K52:M53"/>
    <mergeCell ref="Q52:S53"/>
    <mergeCell ref="T52:T53"/>
    <mergeCell ref="U52:U53"/>
    <mergeCell ref="V52:V53"/>
    <mergeCell ref="W52:Y53"/>
    <mergeCell ref="C53:D53"/>
    <mergeCell ref="E53:G53"/>
    <mergeCell ref="H53:J53"/>
    <mergeCell ref="N53:P53"/>
    <mergeCell ref="AM48:AN48"/>
    <mergeCell ref="C49:D49"/>
    <mergeCell ref="H49:J49"/>
    <mergeCell ref="K49:M49"/>
    <mergeCell ref="N49:P49"/>
    <mergeCell ref="A50:A51"/>
    <mergeCell ref="B50:B51"/>
    <mergeCell ref="C50:D50"/>
    <mergeCell ref="H50:J51"/>
    <mergeCell ref="Q50:S51"/>
    <mergeCell ref="T50:T51"/>
    <mergeCell ref="U50:U51"/>
    <mergeCell ref="V50:V51"/>
    <mergeCell ref="W50:Y51"/>
    <mergeCell ref="C51:D51"/>
    <mergeCell ref="E51:G51"/>
    <mergeCell ref="K51:M51"/>
    <mergeCell ref="N51:P51"/>
    <mergeCell ref="B47:C47"/>
    <mergeCell ref="E47:G47"/>
    <mergeCell ref="H47:J47"/>
    <mergeCell ref="K47:M47"/>
    <mergeCell ref="N47:P47"/>
    <mergeCell ref="Q47:S47"/>
    <mergeCell ref="T47:V47"/>
    <mergeCell ref="W47:Y47"/>
    <mergeCell ref="A48:A49"/>
    <mergeCell ref="B48:B49"/>
    <mergeCell ref="C48:D48"/>
    <mergeCell ref="E48:G49"/>
    <mergeCell ref="Q48:S49"/>
    <mergeCell ref="T48:T49"/>
    <mergeCell ref="U48:U49"/>
    <mergeCell ref="V48:V49"/>
    <mergeCell ref="W48:Y49"/>
    <mergeCell ref="A43:A44"/>
    <mergeCell ref="B43:B44"/>
    <mergeCell ref="C43:D43"/>
    <mergeCell ref="N43:P44"/>
    <mergeCell ref="Q43:S44"/>
    <mergeCell ref="T43:T44"/>
    <mergeCell ref="U43:U44"/>
    <mergeCell ref="V43:V44"/>
    <mergeCell ref="W43:Y44"/>
    <mergeCell ref="C44:D44"/>
    <mergeCell ref="E44:G44"/>
    <mergeCell ref="H44:J44"/>
    <mergeCell ref="K44:M44"/>
    <mergeCell ref="A41:A42"/>
    <mergeCell ref="B41:B42"/>
    <mergeCell ref="C41:D41"/>
    <mergeCell ref="K41:M42"/>
    <mergeCell ref="Q41:S42"/>
    <mergeCell ref="T41:T42"/>
    <mergeCell ref="U41:U42"/>
    <mergeCell ref="V41:V42"/>
    <mergeCell ref="W41:Y42"/>
    <mergeCell ref="C42:D42"/>
    <mergeCell ref="E42:G42"/>
    <mergeCell ref="H42:J42"/>
    <mergeCell ref="N42:P42"/>
    <mergeCell ref="AM37:AN37"/>
    <mergeCell ref="C38:D38"/>
    <mergeCell ref="H38:J38"/>
    <mergeCell ref="K38:M38"/>
    <mergeCell ref="N38:P38"/>
    <mergeCell ref="A39:A40"/>
    <mergeCell ref="B39:B40"/>
    <mergeCell ref="C39:D39"/>
    <mergeCell ref="H39:J40"/>
    <mergeCell ref="Q39:S40"/>
    <mergeCell ref="T39:T40"/>
    <mergeCell ref="U39:U40"/>
    <mergeCell ref="V39:V40"/>
    <mergeCell ref="W39:Y40"/>
    <mergeCell ref="C40:D40"/>
    <mergeCell ref="E40:G40"/>
    <mergeCell ref="K40:M40"/>
    <mergeCell ref="N40:P40"/>
    <mergeCell ref="B36:C36"/>
    <mergeCell ref="E36:G36"/>
    <mergeCell ref="H36:J36"/>
    <mergeCell ref="K36:M36"/>
    <mergeCell ref="N36:P36"/>
    <mergeCell ref="Q36:S36"/>
    <mergeCell ref="T36:V36"/>
    <mergeCell ref="W36:Y36"/>
    <mergeCell ref="A37:A38"/>
    <mergeCell ref="B37:B38"/>
    <mergeCell ref="C37:D37"/>
    <mergeCell ref="E37:G38"/>
    <mergeCell ref="Q37:S38"/>
    <mergeCell ref="T37:T38"/>
    <mergeCell ref="U37:U38"/>
    <mergeCell ref="V37:V38"/>
    <mergeCell ref="W37:Y38"/>
    <mergeCell ref="A32:A33"/>
    <mergeCell ref="B32:B33"/>
    <mergeCell ref="C32:D32"/>
    <mergeCell ref="N32:P33"/>
    <mergeCell ref="Q32:S33"/>
    <mergeCell ref="T32:T33"/>
    <mergeCell ref="U32:U33"/>
    <mergeCell ref="V32:V33"/>
    <mergeCell ref="W32:Y33"/>
    <mergeCell ref="C33:D33"/>
    <mergeCell ref="E33:G33"/>
    <mergeCell ref="H33:J33"/>
    <mergeCell ref="K33:M33"/>
    <mergeCell ref="A30:A31"/>
    <mergeCell ref="B30:B31"/>
    <mergeCell ref="C30:D30"/>
    <mergeCell ref="K30:M31"/>
    <mergeCell ref="Q30:S31"/>
    <mergeCell ref="T30:T31"/>
    <mergeCell ref="U30:U31"/>
    <mergeCell ref="V30:V31"/>
    <mergeCell ref="W30:Y31"/>
    <mergeCell ref="C31:D31"/>
    <mergeCell ref="E31:G31"/>
    <mergeCell ref="H31:J31"/>
    <mergeCell ref="N31:P31"/>
    <mergeCell ref="AM26:AN26"/>
    <mergeCell ref="C27:D27"/>
    <mergeCell ref="H27:J27"/>
    <mergeCell ref="K27:M27"/>
    <mergeCell ref="N27:P27"/>
    <mergeCell ref="A28:A29"/>
    <mergeCell ref="B28:B29"/>
    <mergeCell ref="C28:D28"/>
    <mergeCell ref="H28:J29"/>
    <mergeCell ref="Q28:S29"/>
    <mergeCell ref="T28:T29"/>
    <mergeCell ref="U28:U29"/>
    <mergeCell ref="V28:V29"/>
    <mergeCell ref="W28:Y29"/>
    <mergeCell ref="C29:D29"/>
    <mergeCell ref="E29:G29"/>
    <mergeCell ref="K29:M29"/>
    <mergeCell ref="N29:P29"/>
    <mergeCell ref="B25:C25"/>
    <mergeCell ref="E25:G25"/>
    <mergeCell ref="H25:J25"/>
    <mergeCell ref="K25:M25"/>
    <mergeCell ref="N25:P25"/>
    <mergeCell ref="Q25:S25"/>
    <mergeCell ref="T25:V25"/>
    <mergeCell ref="W25:Y25"/>
    <mergeCell ref="A26:A27"/>
    <mergeCell ref="B26:B27"/>
    <mergeCell ref="C26:D26"/>
    <mergeCell ref="E26:G27"/>
    <mergeCell ref="Q26:S27"/>
    <mergeCell ref="T26:T27"/>
    <mergeCell ref="U26:U27"/>
    <mergeCell ref="V26:V27"/>
    <mergeCell ref="W26:Y27"/>
    <mergeCell ref="A21:A22"/>
    <mergeCell ref="B21:B22"/>
    <mergeCell ref="C21:D21"/>
    <mergeCell ref="N21:P22"/>
    <mergeCell ref="Q21:S22"/>
    <mergeCell ref="T21:T22"/>
    <mergeCell ref="U21:U22"/>
    <mergeCell ref="V21:V22"/>
    <mergeCell ref="W21:Y22"/>
    <mergeCell ref="C22:D22"/>
    <mergeCell ref="E22:G22"/>
    <mergeCell ref="H22:J22"/>
    <mergeCell ref="K22:M22"/>
    <mergeCell ref="A19:A20"/>
    <mergeCell ref="B19:B20"/>
    <mergeCell ref="C19:D19"/>
    <mergeCell ref="K19:M20"/>
    <mergeCell ref="Q19:S20"/>
    <mergeCell ref="T19:T20"/>
    <mergeCell ref="U19:U20"/>
    <mergeCell ref="V19:V20"/>
    <mergeCell ref="W19:Y20"/>
    <mergeCell ref="C20:D20"/>
    <mergeCell ref="E20:G20"/>
    <mergeCell ref="H20:J20"/>
    <mergeCell ref="N20:P20"/>
    <mergeCell ref="AM15:AN15"/>
    <mergeCell ref="C16:D16"/>
    <mergeCell ref="H16:J16"/>
    <mergeCell ref="K16:M16"/>
    <mergeCell ref="N16:P16"/>
    <mergeCell ref="A17:A18"/>
    <mergeCell ref="B17:B18"/>
    <mergeCell ref="C17:D17"/>
    <mergeCell ref="H17:J18"/>
    <mergeCell ref="Q17:S18"/>
    <mergeCell ref="T17:T18"/>
    <mergeCell ref="U17:U18"/>
    <mergeCell ref="V17:V18"/>
    <mergeCell ref="W17:Y18"/>
    <mergeCell ref="C18:D18"/>
    <mergeCell ref="E18:G18"/>
    <mergeCell ref="K18:M18"/>
    <mergeCell ref="N18:P18"/>
    <mergeCell ref="B14:C14"/>
    <mergeCell ref="E14:G14"/>
    <mergeCell ref="H14:J14"/>
    <mergeCell ref="K14:M14"/>
    <mergeCell ref="N14:P14"/>
    <mergeCell ref="Q14:S14"/>
    <mergeCell ref="T14:V14"/>
    <mergeCell ref="W14:Y14"/>
    <mergeCell ref="A15:A16"/>
    <mergeCell ref="B15:B16"/>
    <mergeCell ref="C15:D15"/>
    <mergeCell ref="E15:G16"/>
    <mergeCell ref="Q15:S16"/>
    <mergeCell ref="T15:T16"/>
    <mergeCell ref="U15:U16"/>
    <mergeCell ref="V15:V16"/>
    <mergeCell ref="W15:Y16"/>
    <mergeCell ref="B3:C3"/>
    <mergeCell ref="E3:G3"/>
    <mergeCell ref="H3:J3"/>
    <mergeCell ref="K3:M3"/>
    <mergeCell ref="N3:P3"/>
    <mergeCell ref="Q3:S3"/>
    <mergeCell ref="C11:D11"/>
    <mergeCell ref="N10:P11"/>
    <mergeCell ref="A10:A11"/>
    <mergeCell ref="B10:B11"/>
    <mergeCell ref="C10:D10"/>
    <mergeCell ref="C9:D9"/>
    <mergeCell ref="E9:G9"/>
    <mergeCell ref="H9:J9"/>
    <mergeCell ref="N9:P9"/>
    <mergeCell ref="C8:D8"/>
    <mergeCell ref="H6:J7"/>
    <mergeCell ref="C7:D7"/>
    <mergeCell ref="A6:A7"/>
    <mergeCell ref="B6:B7"/>
    <mergeCell ref="C6:D6"/>
    <mergeCell ref="E4:G5"/>
    <mergeCell ref="C5:D5"/>
    <mergeCell ref="A4:A5"/>
    <mergeCell ref="A8:A9"/>
    <mergeCell ref="B8:B9"/>
    <mergeCell ref="K8:M9"/>
    <mergeCell ref="T8:T9"/>
    <mergeCell ref="V4:V5"/>
    <mergeCell ref="AM4:AN4"/>
    <mergeCell ref="H5:J5"/>
    <mergeCell ref="K5:M5"/>
    <mergeCell ref="N5:P5"/>
    <mergeCell ref="Q4:S5"/>
    <mergeCell ref="U8:U9"/>
    <mergeCell ref="V8:V9"/>
    <mergeCell ref="T6:T7"/>
    <mergeCell ref="U6:U7"/>
    <mergeCell ref="T4:T5"/>
    <mergeCell ref="B4:B5"/>
    <mergeCell ref="C4:D4"/>
    <mergeCell ref="U4:U5"/>
    <mergeCell ref="W3:Y3"/>
    <mergeCell ref="W4:Y5"/>
    <mergeCell ref="W6:Y7"/>
    <mergeCell ref="W8:Y9"/>
    <mergeCell ref="W10:Y11"/>
    <mergeCell ref="T3:V3"/>
    <mergeCell ref="V10:V11"/>
    <mergeCell ref="E11:G11"/>
    <mergeCell ref="H11:J11"/>
    <mergeCell ref="K11:M11"/>
    <mergeCell ref="V6:V7"/>
    <mergeCell ref="E7:G7"/>
    <mergeCell ref="K7:M7"/>
    <mergeCell ref="N7:P7"/>
    <mergeCell ref="T10:T11"/>
    <mergeCell ref="U10:U11"/>
    <mergeCell ref="Q6:S7"/>
    <mergeCell ref="Q8:S9"/>
    <mergeCell ref="Q10:S11"/>
  </mergeCells>
  <conditionalFormatting sqref="AP5:AP10">
    <cfRule type="expression" dxfId="31" priority="27" stopIfTrue="1">
      <formula>$AP5="CHYBA"</formula>
    </cfRule>
    <cfRule type="expression" dxfId="30" priority="28" stopIfTrue="1">
      <formula>$AP5="OK"</formula>
    </cfRule>
  </conditionalFormatting>
  <conditionalFormatting sqref="AP16:AP21">
    <cfRule type="expression" dxfId="29" priority="21" stopIfTrue="1">
      <formula>$AP16="CHYBA"</formula>
    </cfRule>
    <cfRule type="expression" dxfId="28" priority="22" stopIfTrue="1">
      <formula>$AP16="OK"</formula>
    </cfRule>
  </conditionalFormatting>
  <conditionalFormatting sqref="AP27:AP32">
    <cfRule type="expression" dxfId="27" priority="19" stopIfTrue="1">
      <formula>$AP27="CHYBA"</formula>
    </cfRule>
    <cfRule type="expression" dxfId="26" priority="20" stopIfTrue="1">
      <formula>$AP27="OK"</formula>
    </cfRule>
  </conditionalFormatting>
  <conditionalFormatting sqref="AP38:AP43">
    <cfRule type="expression" dxfId="25" priority="17" stopIfTrue="1">
      <formula>$AP38="CHYBA"</formula>
    </cfRule>
    <cfRule type="expression" dxfId="24" priority="18" stopIfTrue="1">
      <formula>$AP38="OK"</formula>
    </cfRule>
  </conditionalFormatting>
  <conditionalFormatting sqref="AP49:AP54">
    <cfRule type="expression" dxfId="23" priority="15" stopIfTrue="1">
      <formula>$AP49="CHYBA"</formula>
    </cfRule>
    <cfRule type="expression" dxfId="22" priority="16" stopIfTrue="1">
      <formula>$AP49="OK"</formula>
    </cfRule>
  </conditionalFormatting>
  <conditionalFormatting sqref="AP60:AP65">
    <cfRule type="expression" dxfId="21" priority="13" stopIfTrue="1">
      <formula>$AP60="CHYBA"</formula>
    </cfRule>
    <cfRule type="expression" dxfId="20" priority="14" stopIfTrue="1">
      <formula>$AP60="OK"</formula>
    </cfRule>
  </conditionalFormatting>
  <conditionalFormatting sqref="AP71:AP76">
    <cfRule type="expression" dxfId="19" priority="11" stopIfTrue="1">
      <formula>$AP71="CHYBA"</formula>
    </cfRule>
    <cfRule type="expression" dxfId="18" priority="12" stopIfTrue="1">
      <formula>$AP71="OK"</formula>
    </cfRule>
  </conditionalFormatting>
  <conditionalFormatting sqref="AP82:AP87">
    <cfRule type="expression" dxfId="17" priority="9" stopIfTrue="1">
      <formula>$AP82="CHYBA"</formula>
    </cfRule>
    <cfRule type="expression" dxfId="16" priority="10" stopIfTrue="1">
      <formula>$AP82="OK"</formula>
    </cfRule>
  </conditionalFormatting>
  <conditionalFormatting sqref="AP93:AP98">
    <cfRule type="expression" dxfId="15" priority="7" stopIfTrue="1">
      <formula>$AP93="CHYBA"</formula>
    </cfRule>
    <cfRule type="expression" dxfId="14" priority="8" stopIfTrue="1">
      <formula>$AP93="OK"</formula>
    </cfRule>
  </conditionalFormatting>
  <conditionalFormatting sqref="AP104:AP113">
    <cfRule type="expression" dxfId="13" priority="5" stopIfTrue="1">
      <formula>$AP104="CHYBA"</formula>
    </cfRule>
    <cfRule type="expression" dxfId="12" priority="6" stopIfTrue="1">
      <formula>$AP104="OK"</formula>
    </cfRule>
  </conditionalFormatting>
  <conditionalFormatting sqref="AP117:AP126">
    <cfRule type="expression" dxfId="11" priority="3" stopIfTrue="1">
      <formula>$AP117="CHYBA"</formula>
    </cfRule>
    <cfRule type="expression" dxfId="10" priority="4" stopIfTrue="1">
      <formula>$AP117="OK"</formula>
    </cfRule>
  </conditionalFormatting>
  <conditionalFormatting sqref="AP130:AP139">
    <cfRule type="expression" dxfId="9" priority="1" stopIfTrue="1">
      <formula>$AP130="CHYBA"</formula>
    </cfRule>
    <cfRule type="expression" dxfId="8" priority="2" stopIfTrue="1">
      <formula>$AP130="OK"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topLeftCell="B1" zoomScale="85" zoomScaleNormal="85" workbookViewId="0">
      <selection activeCell="A13" sqref="A1:A1048576"/>
    </sheetView>
  </sheetViews>
  <sheetFormatPr defaultRowHeight="14.4" x14ac:dyDescent="0.3"/>
  <cols>
    <col min="1" max="1" width="3" hidden="1" customWidth="1"/>
    <col min="2" max="2" width="8.5546875" bestFit="1" customWidth="1"/>
    <col min="3" max="3" width="13.33203125" customWidth="1"/>
    <col min="4" max="4" width="15.77734375" bestFit="1" customWidth="1"/>
    <col min="5" max="5" width="13.6640625" bestFit="1" customWidth="1"/>
    <col min="6" max="6" width="13.5546875" bestFit="1" customWidth="1"/>
    <col min="7" max="8" width="12.77734375" bestFit="1" customWidth="1"/>
  </cols>
  <sheetData>
    <row r="1" spans="1:7" ht="18" x14ac:dyDescent="0.35">
      <c r="B1" s="33" t="s">
        <v>68</v>
      </c>
    </row>
    <row r="3" spans="1:7" ht="14.4" customHeight="1" x14ac:dyDescent="0.3">
      <c r="A3">
        <v>1</v>
      </c>
      <c r="B3" s="153" t="str">
        <f>IF(ISBLANK(A3),"",VLOOKUP(A3,'chlapci presence'!$A$2:$J$100,3)&amp;" "&amp;VLOOKUP(A3,'chlapci presence'!$A$2:$J$100,4))</f>
        <v>Jirout Vojtěch</v>
      </c>
      <c r="C3" s="153"/>
    </row>
    <row r="4" spans="1:7" ht="14.4" customHeight="1" x14ac:dyDescent="0.3">
      <c r="B4" s="154" t="str">
        <f>IF(ISBLANK(A3),"",VLOOKUP(A3,'chlapci presence'!$A$2:$J$100,7))</f>
        <v>Heřmanův Městec</v>
      </c>
      <c r="C4" s="155"/>
      <c r="D4" s="35" t="str">
        <f>B3</f>
        <v>Jirout Vojtěch</v>
      </c>
    </row>
    <row r="5" spans="1:7" ht="14.4" customHeight="1" x14ac:dyDescent="0.3">
      <c r="B5" s="153" t="str">
        <f>IF(ISBLANK(A5),"",VLOOKUP(A5,'chlapci presence'!$A$2:$J$100,3)&amp;" "&amp;VLOOKUP(A5,'chlapci presence'!$A$2:$J$100,4))</f>
        <v/>
      </c>
      <c r="C5" s="153"/>
      <c r="D5" s="34"/>
      <c r="E5" s="34"/>
    </row>
    <row r="6" spans="1:7" ht="14.4" customHeight="1" x14ac:dyDescent="0.3">
      <c r="B6" s="154" t="str">
        <f>IF(ISBLANK(A5),"",VLOOKUP(A5,'chlapci presence'!$A$2:$J$100,7))</f>
        <v/>
      </c>
      <c r="C6" s="154"/>
      <c r="E6" s="35" t="str">
        <f>D4</f>
        <v>Jirout Vojtěch</v>
      </c>
    </row>
    <row r="7" spans="1:7" ht="14.4" customHeight="1" x14ac:dyDescent="0.3">
      <c r="A7">
        <v>25</v>
      </c>
      <c r="B7" s="153" t="str">
        <f>IF(ISBLANK(A7),"",VLOOKUP(A7,'chlapci presence'!$A$2:$J$100,3)&amp;" "&amp;VLOOKUP(A7,'chlapci presence'!$A$2:$J$100,4))</f>
        <v>Vícha Jan</v>
      </c>
      <c r="C7" s="153"/>
      <c r="E7" s="34" t="s">
        <v>197</v>
      </c>
      <c r="F7" s="34"/>
    </row>
    <row r="8" spans="1:7" ht="14.4" customHeight="1" x14ac:dyDescent="0.3">
      <c r="B8" s="154" t="str">
        <f>IF(ISBLANK(A7),"",VLOOKUP(A7,'chlapci presence'!$A$2:$J$100,7))</f>
        <v>TJ Sokol PP Hradec Králové 2</v>
      </c>
      <c r="C8" s="155"/>
      <c r="D8" s="35" t="str">
        <f>B9</f>
        <v>Jirout Lukáš</v>
      </c>
      <c r="E8" s="34"/>
      <c r="F8" s="34"/>
    </row>
    <row r="9" spans="1:7" ht="14.4" customHeight="1" x14ac:dyDescent="0.3">
      <c r="A9">
        <v>8</v>
      </c>
      <c r="B9" s="153" t="str">
        <f>IF(ISBLANK(A9),"",VLOOKUP(A9,'chlapci presence'!$A$2:$J$100,3)&amp;" "&amp;VLOOKUP(A9,'chlapci presence'!$A$2:$J$100,4))</f>
        <v>Jirout Lukáš</v>
      </c>
      <c r="C9" s="153"/>
      <c r="D9" s="34" t="s">
        <v>197</v>
      </c>
      <c r="F9" s="34"/>
    </row>
    <row r="10" spans="1:7" ht="14.4" customHeight="1" x14ac:dyDescent="0.3">
      <c r="B10" s="154" t="str">
        <f>IF(ISBLANK(A9),"",VLOOKUP(A9,'chlapci presence'!$A$2:$J$100,7))</f>
        <v>Tesla Pardubice</v>
      </c>
      <c r="C10" s="154"/>
      <c r="F10" s="35" t="str">
        <f>E6</f>
        <v>Jirout Vojtěch</v>
      </c>
    </row>
    <row r="11" spans="1:7" ht="14.4" customHeight="1" x14ac:dyDescent="0.3">
      <c r="A11">
        <v>18</v>
      </c>
      <c r="B11" s="153" t="str">
        <f>IF(ISBLANK(A11),"",VLOOKUP(A11,'chlapci presence'!$A$2:$J$100,3)&amp;" "&amp;VLOOKUP(A11,'chlapci presence'!$A$2:$J$100,4))</f>
        <v>Hlawatschke Alfred</v>
      </c>
      <c r="C11" s="153"/>
      <c r="F11" s="34" t="s">
        <v>197</v>
      </c>
      <c r="G11" s="34"/>
    </row>
    <row r="12" spans="1:7" ht="14.4" customHeight="1" x14ac:dyDescent="0.3">
      <c r="B12" s="154" t="str">
        <f>IF(ISBLANK(A11),"",VLOOKUP(A11,'chlapci presence'!$A$2:$J$100,7))</f>
        <v>TJ Sokol PP Hradec Králové 2</v>
      </c>
      <c r="C12" s="155"/>
      <c r="D12" s="35" t="str">
        <f>B13</f>
        <v>Gazárek Radim</v>
      </c>
      <c r="F12" s="34"/>
      <c r="G12" s="34"/>
    </row>
    <row r="13" spans="1:7" ht="14.4" customHeight="1" x14ac:dyDescent="0.3">
      <c r="A13">
        <v>7</v>
      </c>
      <c r="B13" s="153" t="str">
        <f>IF(ISBLANK(A13),"",VLOOKUP(A13,'chlapci presence'!$A$2:$J$100,3)&amp;" "&amp;VLOOKUP(A13,'chlapci presence'!$A$2:$J$100,4))</f>
        <v>Gazárek Radim</v>
      </c>
      <c r="C13" s="153"/>
      <c r="D13" s="45" t="s">
        <v>198</v>
      </c>
      <c r="E13" s="34"/>
      <c r="F13" s="34"/>
      <c r="G13" s="34"/>
    </row>
    <row r="14" spans="1:7" ht="14.4" customHeight="1" x14ac:dyDescent="0.3">
      <c r="B14" s="154" t="str">
        <f>IF(ISBLANK(A13),"",VLOOKUP(A13,'chlapci presence'!$A$2:$J$100,7))</f>
        <v>TJ Tatran Hostinné</v>
      </c>
      <c r="C14" s="154"/>
      <c r="E14" s="35" t="str">
        <f>D12</f>
        <v>Gazárek Radim</v>
      </c>
      <c r="F14" s="34"/>
      <c r="G14" s="34"/>
    </row>
    <row r="15" spans="1:7" ht="14.4" customHeight="1" x14ac:dyDescent="0.3">
      <c r="B15" s="153" t="str">
        <f>IF(ISBLANK(A15),"",VLOOKUP(A15,'chlapci presence'!$A$2:$J$100,3)&amp;" "&amp;VLOOKUP(A15,'chlapci presence'!$A$2:$J$100,4))</f>
        <v/>
      </c>
      <c r="C15" s="153"/>
      <c r="E15" s="45" t="s">
        <v>199</v>
      </c>
      <c r="G15" s="34"/>
    </row>
    <row r="16" spans="1:7" ht="14.4" customHeight="1" x14ac:dyDescent="0.3">
      <c r="B16" s="154" t="str">
        <f>IF(ISBLANK(A15),"",VLOOKUP(A15,'chlapci presence'!$A$2:$J$100,7))</f>
        <v/>
      </c>
      <c r="C16" s="155"/>
      <c r="D16" s="35" t="str">
        <f>B17</f>
        <v>Nápravník Ondřej</v>
      </c>
      <c r="E16" s="34"/>
      <c r="G16" s="34"/>
    </row>
    <row r="17" spans="1:8" ht="14.4" customHeight="1" x14ac:dyDescent="0.3">
      <c r="A17">
        <v>12</v>
      </c>
      <c r="B17" s="153" t="str">
        <f>IF(ISBLANK(A17),"",VLOOKUP(A17,'chlapci presence'!$A$2:$J$100,3)&amp;" "&amp;VLOOKUP(A17,'chlapci presence'!$A$2:$J$100,4))</f>
        <v>Nápravník Ondřej</v>
      </c>
      <c r="C17" s="153"/>
      <c r="D17" s="34"/>
      <c r="G17" s="34"/>
    </row>
    <row r="18" spans="1:8" ht="14.4" customHeight="1" x14ac:dyDescent="0.3">
      <c r="B18" s="154" t="str">
        <f>IF(ISBLANK(A17),"",VLOOKUP(A17,'chlapci presence'!$A$2:$J$100,7))</f>
        <v>Sokol Jaroměř-Josefov 2</v>
      </c>
      <c r="C18" s="154"/>
      <c r="G18" s="35" t="str">
        <f>F10</f>
        <v>Jirout Vojtěch</v>
      </c>
    </row>
    <row r="19" spans="1:8" ht="14.4" customHeight="1" x14ac:dyDescent="0.3">
      <c r="A19">
        <v>9</v>
      </c>
      <c r="B19" s="153" t="str">
        <f>IF(ISBLANK(A19),"",VLOOKUP(A19,'chlapci presence'!$A$2:$J$100,3)&amp;" "&amp;VLOOKUP(A19,'chlapci presence'!$A$2:$J$100,4))</f>
        <v>Skákal Daniel</v>
      </c>
      <c r="C19" s="153"/>
      <c r="G19" s="45" t="s">
        <v>199</v>
      </c>
      <c r="H19" s="42"/>
    </row>
    <row r="20" spans="1:8" ht="14.4" customHeight="1" x14ac:dyDescent="0.3">
      <c r="B20" s="154" t="str">
        <f>IF(ISBLANK(A19),"",VLOOKUP(A19,'chlapci presence'!$A$2:$J$100,7))</f>
        <v>Montas Hradec Králové</v>
      </c>
      <c r="C20" s="155"/>
      <c r="D20" s="35" t="str">
        <f>B19</f>
        <v>Skákal Daniel</v>
      </c>
      <c r="G20" s="34"/>
      <c r="H20" s="42"/>
    </row>
    <row r="21" spans="1:8" ht="14.4" customHeight="1" x14ac:dyDescent="0.3">
      <c r="B21" s="153" t="str">
        <f>IF(ISBLANK(A21),"",VLOOKUP(A21,'chlapci presence'!$A$2:$J$100,3)&amp;" "&amp;VLOOKUP(A21,'chlapci presence'!$A$2:$J$100,4))</f>
        <v/>
      </c>
      <c r="C21" s="153"/>
      <c r="D21" s="34"/>
      <c r="E21" s="34"/>
      <c r="G21" s="34"/>
      <c r="H21" s="42"/>
    </row>
    <row r="22" spans="1:8" ht="14.4" customHeight="1" x14ac:dyDescent="0.3">
      <c r="B22" s="154" t="str">
        <f>IF(ISBLANK(A21),"",VLOOKUP(A21,'chlapci presence'!$A$2:$J$100,7))</f>
        <v/>
      </c>
      <c r="C22" s="154"/>
      <c r="E22" s="35" t="str">
        <f>D20</f>
        <v>Skákal Daniel</v>
      </c>
      <c r="G22" s="34"/>
      <c r="H22" s="42"/>
    </row>
    <row r="23" spans="1:8" ht="14.4" customHeight="1" x14ac:dyDescent="0.3">
      <c r="A23">
        <v>14</v>
      </c>
      <c r="B23" s="153" t="str">
        <f>IF(ISBLANK(A23),"",VLOOKUP(A23,'chlapci presence'!$A$2:$J$100,3)&amp;" "&amp;VLOOKUP(A23,'chlapci presence'!$A$2:$J$100,4))</f>
        <v>Hejduk Antonín</v>
      </c>
      <c r="C23" s="153"/>
      <c r="E23" s="45" t="s">
        <v>199</v>
      </c>
      <c r="F23" s="34"/>
      <c r="G23" s="34"/>
      <c r="H23" s="42"/>
    </row>
    <row r="24" spans="1:8" ht="14.4" customHeight="1" x14ac:dyDescent="0.3">
      <c r="B24" s="154" t="str">
        <f>IF(ISBLANK(A23),"",VLOOKUP(A23,'chlapci presence'!$A$2:$J$100,7))</f>
        <v>TJ Sokol PP Hradec Králové 2</v>
      </c>
      <c r="C24" s="155"/>
      <c r="D24" s="35" t="str">
        <f>B25</f>
        <v>Váša Tomáš</v>
      </c>
      <c r="E24" s="34"/>
      <c r="F24" s="34"/>
      <c r="G24" s="34"/>
      <c r="H24" s="42"/>
    </row>
    <row r="25" spans="1:8" ht="14.4" customHeight="1" x14ac:dyDescent="0.3">
      <c r="A25">
        <v>15</v>
      </c>
      <c r="B25" s="153" t="str">
        <f>IF(ISBLANK(A25),"",VLOOKUP(A25,'chlapci presence'!$A$2:$J$100,3)&amp;" "&amp;VLOOKUP(A25,'chlapci presence'!$A$2:$J$100,4))</f>
        <v>Váša Tomáš</v>
      </c>
      <c r="C25" s="153"/>
      <c r="D25" s="34" t="s">
        <v>197</v>
      </c>
      <c r="F25" s="34"/>
      <c r="G25" s="34"/>
      <c r="H25" s="42"/>
    </row>
    <row r="26" spans="1:8" ht="14.4" customHeight="1" x14ac:dyDescent="0.3">
      <c r="B26" s="154" t="str">
        <f>IF(ISBLANK(A25),"",VLOOKUP(A25,'chlapci presence'!$A$2:$J$100,7))</f>
        <v>Heřmanův Městec</v>
      </c>
      <c r="C26" s="154"/>
      <c r="F26" s="35" t="str">
        <f>E30</f>
        <v>Novák Hynek</v>
      </c>
      <c r="G26" s="34"/>
      <c r="H26" s="42"/>
    </row>
    <row r="27" spans="1:8" ht="14.4" customHeight="1" x14ac:dyDescent="0.3">
      <c r="A27">
        <v>16</v>
      </c>
      <c r="B27" s="153" t="str">
        <f>IF(ISBLANK(A27),"",VLOOKUP(A27,'chlapci presence'!$A$2:$J$100,3)&amp;" "&amp;VLOOKUP(A27,'chlapci presence'!$A$2:$J$100,4))</f>
        <v>Hűbner Lukáš</v>
      </c>
      <c r="C27" s="153"/>
      <c r="F27" s="34" t="s">
        <v>197</v>
      </c>
      <c r="H27" s="42"/>
    </row>
    <row r="28" spans="1:8" ht="14.4" customHeight="1" x14ac:dyDescent="0.3">
      <c r="B28" s="154" t="str">
        <f>IF(ISBLANK(A27),"",VLOOKUP(A27,'chlapci presence'!$A$2:$J$100,7))</f>
        <v>Spartak Slatiňany</v>
      </c>
      <c r="C28" s="155"/>
      <c r="D28" s="35" t="str">
        <f>B27</f>
        <v>Hűbner Lukáš</v>
      </c>
      <c r="F28" s="34"/>
      <c r="H28" s="42"/>
    </row>
    <row r="29" spans="1:8" ht="14.4" customHeight="1" x14ac:dyDescent="0.3">
      <c r="A29">
        <v>22</v>
      </c>
      <c r="B29" s="153" t="str">
        <f>IF(ISBLANK(A29),"",VLOOKUP(A29,'chlapci presence'!$A$2:$J$100,3)&amp;" "&amp;VLOOKUP(A29,'chlapci presence'!$A$2:$J$100,4))</f>
        <v>Donát Antonín</v>
      </c>
      <c r="C29" s="153"/>
      <c r="D29" s="44" t="s">
        <v>198</v>
      </c>
      <c r="E29" s="34"/>
      <c r="F29" s="34"/>
      <c r="H29" s="42"/>
    </row>
    <row r="30" spans="1:8" ht="14.4" customHeight="1" x14ac:dyDescent="0.3">
      <c r="B30" s="154" t="str">
        <f>IF(ISBLANK(A29),"",VLOOKUP(A29,'chlapci presence'!$A$2:$J$100,7))</f>
        <v>TJ Tatran Hostinné</v>
      </c>
      <c r="C30" s="154"/>
      <c r="E30" s="35" t="str">
        <f>D32</f>
        <v>Novák Hynek</v>
      </c>
      <c r="F30" s="34"/>
      <c r="H30" s="42"/>
    </row>
    <row r="31" spans="1:8" ht="14.4" customHeight="1" x14ac:dyDescent="0.3">
      <c r="B31" s="153" t="str">
        <f>IF(ISBLANK(A31),"",VLOOKUP(A31,'chlapci presence'!$A$2:$J$100,3)&amp;" "&amp;VLOOKUP(A31,'chlapci presence'!$A$2:$J$100,4))</f>
        <v/>
      </c>
      <c r="C31" s="153"/>
      <c r="E31" s="34" t="s">
        <v>197</v>
      </c>
      <c r="H31" s="42"/>
    </row>
    <row r="32" spans="1:8" ht="14.4" customHeight="1" x14ac:dyDescent="0.3">
      <c r="B32" s="154" t="str">
        <f>IF(ISBLANK(A31),"",VLOOKUP(A31,'chlapci presence'!$A$2:$J$100,7))</f>
        <v/>
      </c>
      <c r="C32" s="155"/>
      <c r="D32" s="35" t="str">
        <f>B33</f>
        <v>Novák Hynek</v>
      </c>
      <c r="E32" s="34"/>
      <c r="H32" s="42"/>
    </row>
    <row r="33" spans="1:8" ht="14.4" customHeight="1" x14ac:dyDescent="0.3">
      <c r="A33">
        <v>3</v>
      </c>
      <c r="B33" s="153" t="str">
        <f>IF(ISBLANK(A33),"",VLOOKUP(A33,'chlapci presence'!$A$2:$J$100,3)&amp;" "&amp;VLOOKUP(A33,'chlapci presence'!$A$2:$J$100,4))</f>
        <v>Novák Hynek</v>
      </c>
      <c r="C33" s="153"/>
      <c r="D33" s="34"/>
      <c r="H33" s="42"/>
    </row>
    <row r="34" spans="1:8" ht="14.4" customHeight="1" x14ac:dyDescent="0.3">
      <c r="B34" s="154" t="str">
        <f>IF(ISBLANK(A33),"",VLOOKUP(A33,'chlapci presence'!$A$2:$J$100,7))</f>
        <v>TJ Sokol PP Hradec Králové 2</v>
      </c>
      <c r="C34" s="154"/>
      <c r="H34" s="41" t="str">
        <f>G50</f>
        <v>Kosina Ondřej</v>
      </c>
    </row>
    <row r="35" spans="1:8" s="38" customFormat="1" ht="14.4" customHeight="1" x14ac:dyDescent="0.3">
      <c r="A35" s="38">
        <v>4</v>
      </c>
      <c r="B35" s="153" t="str">
        <f>IF(ISBLANK(A35),"",VLOOKUP(A35,'chlapci presence'!$A$2:$J$100,3)&amp;" "&amp;VLOOKUP(A35,'chlapci presence'!$A$2:$J$100,4))</f>
        <v>Kosina Ondřej</v>
      </c>
      <c r="C35" s="153"/>
      <c r="H35" s="45" t="s">
        <v>198</v>
      </c>
    </row>
    <row r="36" spans="1:8" s="38" customFormat="1" ht="14.4" customHeight="1" x14ac:dyDescent="0.3">
      <c r="B36" s="154" t="str">
        <f>IF(ISBLANK(A35),"",VLOOKUP(A35,'chlapci presence'!$A$2:$J$100,7))</f>
        <v>TJ Tatran Hostinné</v>
      </c>
      <c r="C36" s="155"/>
      <c r="D36" s="41" t="str">
        <f>B35</f>
        <v>Kosina Ondřej</v>
      </c>
      <c r="H36" s="42"/>
    </row>
    <row r="37" spans="1:8" s="38" customFormat="1" ht="14.4" customHeight="1" x14ac:dyDescent="0.3">
      <c r="B37" s="153" t="str">
        <f>IF(ISBLANK(A37),"",VLOOKUP(A37,'chlapci presence'!$A$2:$J$100,3)&amp;" "&amp;VLOOKUP(A37,'chlapci presence'!$A$2:$J$100,4))</f>
        <v/>
      </c>
      <c r="C37" s="153"/>
      <c r="D37" s="42"/>
      <c r="E37" s="42"/>
      <c r="H37" s="42"/>
    </row>
    <row r="38" spans="1:8" s="38" customFormat="1" ht="14.4" customHeight="1" x14ac:dyDescent="0.3">
      <c r="B38" s="154" t="str">
        <f>IF(ISBLANK(A37),"",VLOOKUP(A37,'chlapci presence'!$A$2:$J$100,7))</f>
        <v/>
      </c>
      <c r="C38" s="154"/>
      <c r="E38" s="41" t="str">
        <f>D36</f>
        <v>Kosina Ondřej</v>
      </c>
      <c r="H38" s="42"/>
    </row>
    <row r="39" spans="1:8" s="38" customFormat="1" ht="14.4" customHeight="1" x14ac:dyDescent="0.3">
      <c r="A39" s="38">
        <v>28</v>
      </c>
      <c r="B39" s="153" t="str">
        <f>IF(ISBLANK(A39),"",VLOOKUP(A39,'chlapci presence'!$A$2:$J$100,3)&amp;" "&amp;VLOOKUP(A39,'chlapci presence'!$A$2:$J$100,4))</f>
        <v>Thér Martin</v>
      </c>
      <c r="C39" s="153"/>
      <c r="E39" s="42" t="s">
        <v>197</v>
      </c>
      <c r="F39" s="42"/>
      <c r="H39" s="42"/>
    </row>
    <row r="40" spans="1:8" s="38" customFormat="1" ht="14.4" customHeight="1" x14ac:dyDescent="0.3">
      <c r="B40" s="154" t="str">
        <f>IF(ISBLANK(A39),"",VLOOKUP(A39,'chlapci presence'!$A$2:$J$100,7))</f>
        <v>Slovan Broumov</v>
      </c>
      <c r="C40" s="155"/>
      <c r="D40" s="41" t="str">
        <f>B41</f>
        <v>Horák Antonín</v>
      </c>
      <c r="E40" s="42"/>
      <c r="F40" s="42"/>
      <c r="H40" s="42"/>
    </row>
    <row r="41" spans="1:8" s="38" customFormat="1" ht="14.4" customHeight="1" x14ac:dyDescent="0.3">
      <c r="A41" s="38">
        <v>24</v>
      </c>
      <c r="B41" s="153" t="str">
        <f>IF(ISBLANK(A41),"",VLOOKUP(A41,'chlapci presence'!$A$2:$J$100,3)&amp;" "&amp;VLOOKUP(A41,'chlapci presence'!$A$2:$J$100,4))</f>
        <v>Horák Antonín</v>
      </c>
      <c r="C41" s="153"/>
      <c r="D41" s="44" t="s">
        <v>199</v>
      </c>
      <c r="F41" s="42"/>
      <c r="H41" s="42"/>
    </row>
    <row r="42" spans="1:8" s="38" customFormat="1" ht="14.4" customHeight="1" x14ac:dyDescent="0.3">
      <c r="B42" s="154" t="str">
        <f>IF(ISBLANK(A41),"",VLOOKUP(A41,'chlapci presence'!$A$2:$J$100,7))</f>
        <v>TJ Sokol PP Hradec Králové 2</v>
      </c>
      <c r="C42" s="154"/>
      <c r="F42" s="41" t="str">
        <f>E38</f>
        <v>Kosina Ondřej</v>
      </c>
      <c r="H42" s="42"/>
    </row>
    <row r="43" spans="1:8" s="38" customFormat="1" ht="14.4" customHeight="1" x14ac:dyDescent="0.3">
      <c r="A43" s="38">
        <v>13</v>
      </c>
      <c r="B43" s="153" t="str">
        <f>IF(ISBLANK(A43),"",VLOOKUP(A43,'chlapci presence'!$A$2:$J$100,3)&amp;" "&amp;VLOOKUP(A43,'chlapci presence'!$A$2:$J$100,4))</f>
        <v>Kubíček Tomáš</v>
      </c>
      <c r="C43" s="153"/>
      <c r="F43" s="42" t="s">
        <v>197</v>
      </c>
      <c r="G43" s="42"/>
      <c r="H43" s="42"/>
    </row>
    <row r="44" spans="1:8" s="38" customFormat="1" ht="14.4" customHeight="1" x14ac:dyDescent="0.3">
      <c r="B44" s="154" t="str">
        <f>IF(ISBLANK(A43),"",VLOOKUP(A43,'chlapci presence'!$A$2:$J$100,7))</f>
        <v>TTC Ústí nad Orlicí</v>
      </c>
      <c r="C44" s="155"/>
      <c r="D44" s="41" t="str">
        <f>B43</f>
        <v>Kubíček Tomáš</v>
      </c>
      <c r="F44" s="42"/>
      <c r="G44" s="42"/>
      <c r="H44" s="42"/>
    </row>
    <row r="45" spans="1:8" s="38" customFormat="1" ht="14.4" customHeight="1" x14ac:dyDescent="0.3">
      <c r="A45" s="38">
        <v>5</v>
      </c>
      <c r="B45" s="153" t="str">
        <f>IF(ISBLANK(A45),"",VLOOKUP(A45,'chlapci presence'!$A$2:$J$100,3)&amp;" "&amp;VLOOKUP(A45,'chlapci presence'!$A$2:$J$100,4))</f>
        <v>Čermák Filip</v>
      </c>
      <c r="C45" s="153"/>
      <c r="D45" s="45" t="s">
        <v>198</v>
      </c>
      <c r="E45" s="42"/>
      <c r="F45" s="42"/>
      <c r="G45" s="42"/>
      <c r="H45" s="42"/>
    </row>
    <row r="46" spans="1:8" s="38" customFormat="1" ht="14.4" customHeight="1" x14ac:dyDescent="0.3">
      <c r="B46" s="154" t="str">
        <f>IF(ISBLANK(A45),"",VLOOKUP(A45,'chlapci presence'!$A$2:$J$100,7))</f>
        <v>SK Dobré</v>
      </c>
      <c r="C46" s="154"/>
      <c r="E46" s="41" t="str">
        <f>D44</f>
        <v>Kubíček Tomáš</v>
      </c>
      <c r="F46" s="42"/>
      <c r="G46" s="42"/>
      <c r="H46" s="42"/>
    </row>
    <row r="47" spans="1:8" s="38" customFormat="1" ht="14.4" customHeight="1" x14ac:dyDescent="0.3">
      <c r="B47" s="153" t="str">
        <f>IF(ISBLANK(A47),"",VLOOKUP(A47,'chlapci presence'!$A$2:$J$100,3)&amp;" "&amp;VLOOKUP(A47,'chlapci presence'!$A$2:$J$100,4))</f>
        <v/>
      </c>
      <c r="C47" s="153"/>
      <c r="E47" s="45" t="s">
        <v>198</v>
      </c>
      <c r="G47" s="42"/>
      <c r="H47" s="42"/>
    </row>
    <row r="48" spans="1:8" s="38" customFormat="1" ht="14.4" customHeight="1" x14ac:dyDescent="0.3">
      <c r="B48" s="154" t="str">
        <f>IF(ISBLANK(A47),"",VLOOKUP(A47,'chlapci presence'!$A$2:$J$100,7))</f>
        <v/>
      </c>
      <c r="C48" s="155"/>
      <c r="D48" s="41" t="str">
        <f>B49</f>
        <v>Fidler Jakub</v>
      </c>
      <c r="E48" s="42"/>
      <c r="G48" s="42"/>
      <c r="H48" s="42"/>
    </row>
    <row r="49" spans="1:8" s="38" customFormat="1" ht="14.4" customHeight="1" x14ac:dyDescent="0.3">
      <c r="A49" s="38">
        <v>6</v>
      </c>
      <c r="B49" s="153" t="str">
        <f>IF(ISBLANK(A49),"",VLOOKUP(A49,'chlapci presence'!$A$2:$J$100,3)&amp;" "&amp;VLOOKUP(A49,'chlapci presence'!$A$2:$J$100,4))</f>
        <v>Fidler Jakub</v>
      </c>
      <c r="C49" s="153"/>
      <c r="D49" s="42"/>
      <c r="G49" s="42"/>
      <c r="H49" s="42"/>
    </row>
    <row r="50" spans="1:8" s="38" customFormat="1" ht="14.4" customHeight="1" x14ac:dyDescent="0.3">
      <c r="B50" s="154" t="str">
        <f>IF(ISBLANK(A49),"",VLOOKUP(A49,'chlapci presence'!$A$2:$J$100,7))</f>
        <v>TJ Sokol PP Hradec Králové 2</v>
      </c>
      <c r="C50" s="154"/>
      <c r="G50" s="41" t="str">
        <f>F42</f>
        <v>Kosina Ondřej</v>
      </c>
      <c r="H50" s="42"/>
    </row>
    <row r="51" spans="1:8" s="38" customFormat="1" ht="14.4" customHeight="1" x14ac:dyDescent="0.3">
      <c r="A51" s="38">
        <v>11</v>
      </c>
      <c r="B51" s="153" t="str">
        <f>IF(ISBLANK(A51),"",VLOOKUP(A51,'chlapci presence'!$A$2:$J$100,3)&amp;" "&amp;VLOOKUP(A51,'chlapci presence'!$A$2:$J$100,4))</f>
        <v>Wagner Mark</v>
      </c>
      <c r="C51" s="153"/>
      <c r="G51" s="45" t="s">
        <v>198</v>
      </c>
    </row>
    <row r="52" spans="1:8" s="38" customFormat="1" ht="14.4" customHeight="1" x14ac:dyDescent="0.3">
      <c r="B52" s="154" t="str">
        <f>IF(ISBLANK(A51),"",VLOOKUP(A51,'chlapci presence'!$A$2:$J$100,7))</f>
        <v>Heřmanův Městec</v>
      </c>
      <c r="C52" s="155"/>
      <c r="D52" s="41" t="str">
        <f>B51</f>
        <v>Wagner Mark</v>
      </c>
      <c r="G52" s="42"/>
    </row>
    <row r="53" spans="1:8" s="38" customFormat="1" ht="14.4" customHeight="1" x14ac:dyDescent="0.3">
      <c r="B53" s="153" t="str">
        <f>IF(ISBLANK(A53),"",VLOOKUP(A53,'chlapci presence'!$A$2:$J$100,3)&amp;" "&amp;VLOOKUP(A53,'chlapci presence'!$A$2:$J$100,4))</f>
        <v/>
      </c>
      <c r="C53" s="153"/>
      <c r="D53" s="42"/>
      <c r="E53" s="42"/>
      <c r="G53" s="42"/>
    </row>
    <row r="54" spans="1:8" s="38" customFormat="1" ht="14.4" customHeight="1" x14ac:dyDescent="0.3">
      <c r="B54" s="154" t="str">
        <f>IF(ISBLANK(A53),"",VLOOKUP(A53,'chlapci presence'!$A$2:$J$100,7))</f>
        <v/>
      </c>
      <c r="C54" s="154"/>
      <c r="E54" s="41" t="str">
        <f>D52</f>
        <v>Wagner Mark</v>
      </c>
      <c r="G54" s="42"/>
    </row>
    <row r="55" spans="1:8" s="38" customFormat="1" ht="14.4" customHeight="1" x14ac:dyDescent="0.3">
      <c r="A55" s="38">
        <v>10</v>
      </c>
      <c r="B55" s="153" t="str">
        <f>IF(ISBLANK(A55),"",VLOOKUP(A55,'chlapci presence'!$A$2:$J$100,3)&amp;" "&amp;VLOOKUP(A55,'chlapci presence'!$A$2:$J$100,4))</f>
        <v>Šmika Hugo</v>
      </c>
      <c r="C55" s="153"/>
      <c r="E55" s="45" t="s">
        <v>199</v>
      </c>
      <c r="F55" s="42"/>
      <c r="G55" s="42"/>
    </row>
    <row r="56" spans="1:8" s="38" customFormat="1" ht="14.4" customHeight="1" x14ac:dyDescent="0.3">
      <c r="B56" s="154" t="str">
        <f>IF(ISBLANK(A55),"",VLOOKUP(A55,'chlapci presence'!$A$2:$J$100,7))</f>
        <v>TJ Tatran Hostinné</v>
      </c>
      <c r="C56" s="155"/>
      <c r="D56" s="41" t="str">
        <f>B57</f>
        <v>Gorol Adam</v>
      </c>
      <c r="E56" s="42"/>
      <c r="F56" s="42"/>
      <c r="G56" s="42"/>
    </row>
    <row r="57" spans="1:8" s="38" customFormat="1" ht="14.4" customHeight="1" x14ac:dyDescent="0.3">
      <c r="A57" s="38">
        <v>19</v>
      </c>
      <c r="B57" s="153" t="str">
        <f>IF(ISBLANK(A57),"",VLOOKUP(A57,'chlapci presence'!$A$2:$J$100,3)&amp;" "&amp;VLOOKUP(A57,'chlapci presence'!$A$2:$J$100,4))</f>
        <v>Gorol Adam</v>
      </c>
      <c r="C57" s="153"/>
      <c r="D57" s="45" t="s">
        <v>198</v>
      </c>
      <c r="F57" s="42"/>
      <c r="G57" s="42"/>
    </row>
    <row r="58" spans="1:8" s="38" customFormat="1" ht="14.4" customHeight="1" x14ac:dyDescent="0.3">
      <c r="B58" s="154" t="str">
        <f>IF(ISBLANK(A57),"",VLOOKUP(A57,'chlapci presence'!$A$2:$J$100,7))</f>
        <v>Sokol Jaroměř-Josefov 2</v>
      </c>
      <c r="C58" s="154"/>
      <c r="F58" s="41" t="str">
        <f>E62</f>
        <v>Záleský Martin</v>
      </c>
      <c r="G58" s="42"/>
    </row>
    <row r="59" spans="1:8" s="38" customFormat="1" ht="14.4" customHeight="1" x14ac:dyDescent="0.3">
      <c r="A59" s="38">
        <v>38</v>
      </c>
      <c r="B59" s="153" t="str">
        <f>IF(ISBLANK(A59),"",VLOOKUP(A59,'chlapci presence'!$A$2:$J$100,3)&amp;" "&amp;VLOOKUP(A59,'chlapci presence'!$A$2:$J$100,4))</f>
        <v>Klíma Josef</v>
      </c>
      <c r="C59" s="153"/>
      <c r="F59" s="45" t="s">
        <v>199</v>
      </c>
    </row>
    <row r="60" spans="1:8" s="38" customFormat="1" ht="14.4" customHeight="1" x14ac:dyDescent="0.3">
      <c r="B60" s="154" t="str">
        <f>IF(ISBLANK(A59),"",VLOOKUP(A59,'chlapci presence'!$A$2:$J$100,7))</f>
        <v>TJ Sokol PP Hradec Králové 2</v>
      </c>
      <c r="C60" s="155"/>
      <c r="D60" s="41" t="str">
        <f>B61</f>
        <v>Dostál Jan</v>
      </c>
      <c r="F60" s="42"/>
    </row>
    <row r="61" spans="1:8" s="38" customFormat="1" ht="14.4" customHeight="1" x14ac:dyDescent="0.3">
      <c r="A61" s="38">
        <v>21</v>
      </c>
      <c r="B61" s="153" t="str">
        <f>IF(ISBLANK(A61),"",VLOOKUP(A61,'chlapci presence'!$A$2:$J$100,3)&amp;" "&amp;VLOOKUP(A61,'chlapci presence'!$A$2:$J$100,4))</f>
        <v>Dostál Jan</v>
      </c>
      <c r="C61" s="153"/>
      <c r="D61" s="45" t="s">
        <v>198</v>
      </c>
      <c r="E61" s="42"/>
      <c r="F61" s="42"/>
    </row>
    <row r="62" spans="1:8" s="38" customFormat="1" ht="14.4" customHeight="1" x14ac:dyDescent="0.3">
      <c r="B62" s="154" t="str">
        <f>IF(ISBLANK(A61),"",VLOOKUP(A61,'chlapci presence'!$A$2:$J$100,7))</f>
        <v>TJ Tatran Hostinné</v>
      </c>
      <c r="C62" s="154"/>
      <c r="E62" s="41" t="str">
        <f>D64</f>
        <v>Záleský Martin</v>
      </c>
      <c r="F62" s="42"/>
    </row>
    <row r="63" spans="1:8" s="38" customFormat="1" ht="14.4" customHeight="1" x14ac:dyDescent="0.3">
      <c r="B63" s="153" t="str">
        <f>IF(ISBLANK(A63),"",VLOOKUP(A63,'chlapci presence'!$A$2:$J$100,3)&amp;" "&amp;VLOOKUP(A63,'chlapci presence'!$A$2:$J$100,4))</f>
        <v/>
      </c>
      <c r="C63" s="153"/>
      <c r="E63" s="42" t="s">
        <v>197</v>
      </c>
    </row>
    <row r="64" spans="1:8" s="38" customFormat="1" ht="14.4" customHeight="1" x14ac:dyDescent="0.3">
      <c r="B64" s="154" t="str">
        <f>IF(ISBLANK(A63),"",VLOOKUP(A63,'chlapci presence'!$A$2:$J$100,7))</f>
        <v/>
      </c>
      <c r="C64" s="155"/>
      <c r="D64" s="41" t="str">
        <f>B65</f>
        <v>Záleský Martin</v>
      </c>
      <c r="E64" s="42"/>
    </row>
    <row r="65" spans="1:4" s="38" customFormat="1" ht="14.4" customHeight="1" x14ac:dyDescent="0.3">
      <c r="A65" s="38">
        <v>2</v>
      </c>
      <c r="B65" s="153" t="str">
        <f>IF(ISBLANK(A65),"",VLOOKUP(A65,'chlapci presence'!$A$2:$J$100,3)&amp;" "&amp;VLOOKUP(A65,'chlapci presence'!$A$2:$J$100,4))</f>
        <v>Záleský Martin</v>
      </c>
      <c r="C65" s="153"/>
      <c r="D65" s="42"/>
    </row>
    <row r="66" spans="1:4" x14ac:dyDescent="0.3">
      <c r="B66" s="154" t="str">
        <f>IF(ISBLANK(A65),"",VLOOKUP(A65,'chlapci presence'!$A$2:$J$100,7))</f>
        <v>SK Dobré</v>
      </c>
      <c r="C66" s="154"/>
    </row>
  </sheetData>
  <mergeCells count="64">
    <mergeCell ref="B65:C65"/>
    <mergeCell ref="B66:C66"/>
    <mergeCell ref="B60:C60"/>
    <mergeCell ref="B61:C61"/>
    <mergeCell ref="B62:C62"/>
    <mergeCell ref="B63:C63"/>
    <mergeCell ref="B64:C64"/>
    <mergeCell ref="B55:C55"/>
    <mergeCell ref="B56:C56"/>
    <mergeCell ref="B57:C57"/>
    <mergeCell ref="B58:C58"/>
    <mergeCell ref="B59:C59"/>
    <mergeCell ref="B50:C50"/>
    <mergeCell ref="B51:C51"/>
    <mergeCell ref="B52:C52"/>
    <mergeCell ref="B53:C53"/>
    <mergeCell ref="B54:C54"/>
    <mergeCell ref="B45:C45"/>
    <mergeCell ref="B46:C46"/>
    <mergeCell ref="B47:C47"/>
    <mergeCell ref="B48:C48"/>
    <mergeCell ref="B49:C49"/>
    <mergeCell ref="B40:C40"/>
    <mergeCell ref="B41:C41"/>
    <mergeCell ref="B42:C42"/>
    <mergeCell ref="B43:C43"/>
    <mergeCell ref="B44:C44"/>
    <mergeCell ref="B35:C35"/>
    <mergeCell ref="B36:C36"/>
    <mergeCell ref="B37:C37"/>
    <mergeCell ref="B38:C38"/>
    <mergeCell ref="B39:C39"/>
    <mergeCell ref="B14:C14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33:C33"/>
    <mergeCell ref="B34:C34"/>
    <mergeCell ref="B27:C27"/>
    <mergeCell ref="B28:C28"/>
    <mergeCell ref="B29:C29"/>
    <mergeCell ref="B30:C30"/>
    <mergeCell ref="B31:C31"/>
    <mergeCell ref="B32:C32"/>
  </mergeCells>
  <pageMargins left="0.70866141732283472" right="0.70866141732283472" top="0.78740157480314965" bottom="0.78740157480314965" header="0.31496062992125984" footer="0.31496062992125984"/>
  <pageSetup paperSize="9" scale="92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topLeftCell="B4" workbookViewId="0">
      <selection activeCell="A4" sqref="A1:A1048576"/>
    </sheetView>
  </sheetViews>
  <sheetFormatPr defaultRowHeight="14.4" x14ac:dyDescent="0.3"/>
  <cols>
    <col min="1" max="1" width="3" hidden="1" customWidth="1"/>
    <col min="2" max="2" width="9.6640625" bestFit="1" customWidth="1"/>
    <col min="3" max="3" width="14.44140625" customWidth="1"/>
    <col min="4" max="5" width="17.5546875" bestFit="1" customWidth="1"/>
    <col min="6" max="6" width="14.77734375" bestFit="1" customWidth="1"/>
    <col min="7" max="8" width="14.33203125" bestFit="1" customWidth="1"/>
  </cols>
  <sheetData>
    <row r="1" spans="1:7" ht="18" x14ac:dyDescent="0.35">
      <c r="B1" s="33" t="s">
        <v>69</v>
      </c>
    </row>
    <row r="3" spans="1:7" ht="14.4" customHeight="1" x14ac:dyDescent="0.3">
      <c r="A3">
        <v>17</v>
      </c>
      <c r="B3" s="153" t="str">
        <f>IF(ISBLANK(A3),"",VLOOKUP(A3,'chlapci presence'!$A$2:$J$100,3)&amp;" "&amp;VLOOKUP(A3,'chlapci presence'!$A$2:$J$100,4))</f>
        <v>Macháček Denis</v>
      </c>
      <c r="C3" s="153"/>
    </row>
    <row r="4" spans="1:7" ht="14.4" customHeight="1" x14ac:dyDescent="0.3">
      <c r="B4" s="154" t="str">
        <f>IF(ISBLANK(A3),"",VLOOKUP(A3,'chlapci presence'!$A$2:$J$100,7))</f>
        <v>SK Dobré</v>
      </c>
      <c r="C4" s="155"/>
      <c r="D4" s="35" t="str">
        <f>B3</f>
        <v>Macháček Denis</v>
      </c>
    </row>
    <row r="5" spans="1:7" ht="14.4" customHeight="1" x14ac:dyDescent="0.3">
      <c r="B5" s="153" t="str">
        <f>IF(ISBLANK(A5),"",VLOOKUP(A5,'chlapci presence'!$A$2:$J$100,3)&amp;" "&amp;VLOOKUP(A5,'chlapci presence'!$A$2:$J$100,4))</f>
        <v/>
      </c>
      <c r="C5" s="153"/>
      <c r="D5" s="34"/>
      <c r="E5" s="34"/>
    </row>
    <row r="6" spans="1:7" ht="14.4" customHeight="1" x14ac:dyDescent="0.3">
      <c r="B6" s="154" t="str">
        <f>IF(ISBLANK(A5),"",VLOOKUP(A5,'chlapci presence'!$A$2:$J$100,7))</f>
        <v/>
      </c>
      <c r="C6" s="154"/>
      <c r="E6" s="35" t="str">
        <f>D4</f>
        <v>Macháček Denis</v>
      </c>
    </row>
    <row r="7" spans="1:7" ht="14.4" customHeight="1" x14ac:dyDescent="0.3">
      <c r="A7">
        <v>44</v>
      </c>
      <c r="B7" s="153" t="str">
        <f>IF(ISBLANK(A7),"",VLOOKUP(A7,'chlapci presence'!$A$2:$J$100,3)&amp;" "&amp;VLOOKUP(A7,'chlapci presence'!$A$2:$J$100,4))</f>
        <v>Pecka Matyáš</v>
      </c>
      <c r="C7" s="153"/>
      <c r="E7" s="34" t="s">
        <v>197</v>
      </c>
      <c r="F7" s="34"/>
    </row>
    <row r="8" spans="1:7" ht="14.4" customHeight="1" x14ac:dyDescent="0.3">
      <c r="B8" s="154" t="str">
        <f>IF(ISBLANK(A7),"",VLOOKUP(A7,'chlapci presence'!$A$2:$J$100,7))</f>
        <v>KST Holice</v>
      </c>
      <c r="C8" s="155"/>
      <c r="D8" s="35" t="str">
        <f>B7</f>
        <v>Pecka Matyáš</v>
      </c>
      <c r="E8" s="34"/>
      <c r="F8" s="34"/>
    </row>
    <row r="9" spans="1:7" ht="14.4" customHeight="1" x14ac:dyDescent="0.3">
      <c r="A9">
        <v>41</v>
      </c>
      <c r="B9" s="153" t="str">
        <f>IF(ISBLANK(A9),"",VLOOKUP(A9,'chlapci presence'!$A$2:$J$100,3)&amp;" "&amp;VLOOKUP(A9,'chlapci presence'!$A$2:$J$100,4))</f>
        <v>Vojta Patrik</v>
      </c>
      <c r="C9" s="153"/>
      <c r="D9" s="34" t="s">
        <v>196</v>
      </c>
      <c r="F9" s="34"/>
    </row>
    <row r="10" spans="1:7" ht="14.4" customHeight="1" x14ac:dyDescent="0.3">
      <c r="B10" s="154" t="str">
        <f>IF(ISBLANK(A9),"",VLOOKUP(A9,'chlapci presence'!$A$2:$J$100,7))</f>
        <v>Svitavy</v>
      </c>
      <c r="C10" s="154"/>
      <c r="F10" s="35" t="str">
        <f>E6</f>
        <v>Macháček Denis</v>
      </c>
    </row>
    <row r="11" spans="1:7" ht="14.4" customHeight="1" x14ac:dyDescent="0.3">
      <c r="A11">
        <v>50</v>
      </c>
      <c r="B11" s="153" t="str">
        <f>IF(ISBLANK(A11),"",VLOOKUP(A11,'chlapci presence'!$A$2:$J$100,3)&amp;" "&amp;VLOOKUP(A11,'chlapci presence'!$A$2:$J$100,4))</f>
        <v>Žežule Daniel</v>
      </c>
      <c r="C11" s="153"/>
      <c r="F11" s="34" t="s">
        <v>197</v>
      </c>
      <c r="G11" s="34"/>
    </row>
    <row r="12" spans="1:7" ht="14.4" customHeight="1" x14ac:dyDescent="0.3">
      <c r="B12" s="154" t="str">
        <f>IF(ISBLANK(A11),"",VLOOKUP(A11,'chlapci presence'!$A$2:$J$100,7))</f>
        <v>TTC Kostelec nad Orlicí</v>
      </c>
      <c r="C12" s="155"/>
      <c r="D12" s="35" t="str">
        <f>B11</f>
        <v>Žežule Daniel</v>
      </c>
      <c r="F12" s="34"/>
      <c r="G12" s="34"/>
    </row>
    <row r="13" spans="1:7" ht="14.4" customHeight="1" x14ac:dyDescent="0.3">
      <c r="A13">
        <v>46</v>
      </c>
      <c r="B13" s="153" t="str">
        <f>IF(ISBLANK(A13),"",VLOOKUP(A13,'chlapci presence'!$A$2:$J$100,3)&amp;" "&amp;VLOOKUP(A13,'chlapci presence'!$A$2:$J$100,4))</f>
        <v>Kodeš Marek</v>
      </c>
      <c r="C13" s="153"/>
      <c r="D13" s="34" t="s">
        <v>197</v>
      </c>
      <c r="E13" s="34"/>
      <c r="F13" s="34"/>
      <c r="G13" s="34"/>
    </row>
    <row r="14" spans="1:7" ht="14.4" customHeight="1" x14ac:dyDescent="0.3">
      <c r="B14" s="154" t="str">
        <f>IF(ISBLANK(A13),"",VLOOKUP(A13,'chlapci presence'!$A$2:$J$100,7))</f>
        <v>Butoves</v>
      </c>
      <c r="C14" s="154"/>
      <c r="E14" s="35" t="str">
        <f>D12</f>
        <v>Žežule Daniel</v>
      </c>
      <c r="F14" s="34"/>
      <c r="G14" s="34"/>
    </row>
    <row r="15" spans="1:7" ht="14.4" customHeight="1" x14ac:dyDescent="0.3">
      <c r="A15">
        <v>31</v>
      </c>
      <c r="B15" s="153" t="str">
        <f>IF(ISBLANK(A15),"",VLOOKUP(A15,'chlapci presence'!$A$2:$J$100,3)&amp;" "&amp;VLOOKUP(A15,'chlapci presence'!$A$2:$J$100,4))</f>
        <v>Rejman Marek</v>
      </c>
      <c r="C15" s="153"/>
      <c r="E15" s="34" t="s">
        <v>197</v>
      </c>
      <c r="G15" s="34"/>
    </row>
    <row r="16" spans="1:7" ht="14.4" customHeight="1" x14ac:dyDescent="0.3">
      <c r="B16" s="154" t="str">
        <f>IF(ISBLANK(A15),"",VLOOKUP(A15,'chlapci presence'!$A$2:$J$100,7))</f>
        <v>Butoves</v>
      </c>
      <c r="C16" s="155"/>
      <c r="D16" s="35" t="str">
        <f>B15</f>
        <v>Rejman Marek</v>
      </c>
      <c r="E16" s="34"/>
      <c r="G16" s="34"/>
    </row>
    <row r="17" spans="1:8" ht="14.4" customHeight="1" x14ac:dyDescent="0.3">
      <c r="A17">
        <v>34</v>
      </c>
      <c r="B17" s="153" t="str">
        <f>IF(ISBLANK(A17),"",VLOOKUP(A17,'chlapci presence'!$A$2:$J$100,3)&amp;" "&amp;VLOOKUP(A17,'chlapci presence'!$A$2:$J$100,4))</f>
        <v>Karásek Petr</v>
      </c>
      <c r="C17" s="153"/>
      <c r="D17" s="45" t="s">
        <v>199</v>
      </c>
      <c r="G17" s="34"/>
    </row>
    <row r="18" spans="1:8" ht="14.4" customHeight="1" x14ac:dyDescent="0.3">
      <c r="B18" s="154" t="str">
        <f>IF(ISBLANK(A17),"",VLOOKUP(A17,'chlapci presence'!$A$2:$J$100,7))</f>
        <v>KST Holice</v>
      </c>
      <c r="C18" s="154"/>
      <c r="G18" s="35" t="str">
        <f>F10</f>
        <v>Macháček Denis</v>
      </c>
    </row>
    <row r="19" spans="1:8" ht="14.4" customHeight="1" x14ac:dyDescent="0.3">
      <c r="A19">
        <v>29</v>
      </c>
      <c r="B19" s="153" t="str">
        <f>IF(ISBLANK(A19),"",VLOOKUP(A19,'chlapci presence'!$A$2:$J$100,3)&amp;" "&amp;VLOOKUP(A19,'chlapci presence'!$A$2:$J$100,4))</f>
        <v>Koubek Šimon</v>
      </c>
      <c r="C19" s="153"/>
      <c r="G19" s="45" t="s">
        <v>198</v>
      </c>
      <c r="H19" s="42"/>
    </row>
    <row r="20" spans="1:8" ht="14.4" customHeight="1" x14ac:dyDescent="0.3">
      <c r="B20" s="154" t="str">
        <f>IF(ISBLANK(A19),"",VLOOKUP(A19,'chlapci presence'!$A$2:$J$100,7))</f>
        <v>KST Holice</v>
      </c>
      <c r="C20" s="155"/>
      <c r="D20" s="35" t="str">
        <f>B19</f>
        <v>Koubek Šimon</v>
      </c>
      <c r="G20" s="34"/>
      <c r="H20" s="42"/>
    </row>
    <row r="21" spans="1:8" ht="14.4" customHeight="1" x14ac:dyDescent="0.3">
      <c r="B21" s="153" t="str">
        <f>IF(ISBLANK(A21),"",VLOOKUP(A21,'chlapci presence'!$A$2:$J$100,3)&amp;" "&amp;VLOOKUP(A21,'chlapci presence'!$A$2:$J$100,4))</f>
        <v/>
      </c>
      <c r="C21" s="153"/>
      <c r="D21" s="34"/>
      <c r="E21" s="34"/>
      <c r="G21" s="34"/>
      <c r="H21" s="42"/>
    </row>
    <row r="22" spans="1:8" ht="14.4" customHeight="1" x14ac:dyDescent="0.3">
      <c r="B22" s="154" t="str">
        <f>IF(ISBLANK(A21),"",VLOOKUP(A21,'chlapci presence'!$A$2:$J$100,7))</f>
        <v/>
      </c>
      <c r="C22" s="154"/>
      <c r="E22" s="35" t="str">
        <f>D24</f>
        <v>Mikan Alexandr</v>
      </c>
      <c r="G22" s="34"/>
      <c r="H22" s="42"/>
    </row>
    <row r="23" spans="1:8" ht="14.4" customHeight="1" x14ac:dyDescent="0.3">
      <c r="A23">
        <v>30</v>
      </c>
      <c r="B23" s="153" t="str">
        <f>IF(ISBLANK(A23),"",VLOOKUP(A23,'chlapci presence'!$A$2:$J$100,3)&amp;" "&amp;VLOOKUP(A23,'chlapci presence'!$A$2:$J$100,4))</f>
        <v>Mikan Alexandr</v>
      </c>
      <c r="C23" s="153"/>
      <c r="E23" s="34" t="s">
        <v>197</v>
      </c>
      <c r="F23" s="34"/>
      <c r="G23" s="34"/>
      <c r="H23" s="42"/>
    </row>
    <row r="24" spans="1:8" ht="14.4" customHeight="1" x14ac:dyDescent="0.3">
      <c r="B24" s="154" t="str">
        <f>IF(ISBLANK(A23),"",VLOOKUP(A23,'chlapci presence'!$A$2:$J$100,7))</f>
        <v>Sokol Chrudim</v>
      </c>
      <c r="C24" s="155"/>
      <c r="D24" s="35" t="str">
        <f>B23</f>
        <v>Mikan Alexandr</v>
      </c>
      <c r="E24" s="34"/>
      <c r="F24" s="34"/>
      <c r="G24" s="34"/>
      <c r="H24" s="42"/>
    </row>
    <row r="25" spans="1:8" ht="14.4" customHeight="1" x14ac:dyDescent="0.3">
      <c r="A25">
        <v>40</v>
      </c>
      <c r="B25" s="153" t="str">
        <f>IF(ISBLANK(A25),"",VLOOKUP(A25,'chlapci presence'!$A$2:$J$100,3)&amp;" "&amp;VLOOKUP(A25,'chlapci presence'!$A$2:$J$100,4))</f>
        <v>Brázda Zdeněk</v>
      </c>
      <c r="C25" s="153"/>
      <c r="D25" s="34" t="s">
        <v>196</v>
      </c>
      <c r="F25" s="34"/>
      <c r="G25" s="34"/>
      <c r="H25" s="42"/>
    </row>
    <row r="26" spans="1:8" ht="14.4" customHeight="1" x14ac:dyDescent="0.3">
      <c r="B26" s="154" t="str">
        <f>IF(ISBLANK(A25),"",VLOOKUP(A25,'chlapci presence'!$A$2:$J$100,7))</f>
        <v>Svitavy</v>
      </c>
      <c r="C26" s="154"/>
      <c r="F26" s="35" t="str">
        <f>E30</f>
        <v>Mokrejš Jakub</v>
      </c>
      <c r="G26" s="34"/>
      <c r="H26" s="42"/>
    </row>
    <row r="27" spans="1:8" ht="14.4" customHeight="1" x14ac:dyDescent="0.3">
      <c r="A27">
        <v>32</v>
      </c>
      <c r="B27" s="153" t="str">
        <f>IF(ISBLANK(A27),"",VLOOKUP(A27,'chlapci presence'!$A$2:$J$100,3)&amp;" "&amp;VLOOKUP(A27,'chlapci presence'!$A$2:$J$100,4))</f>
        <v>Novák Jaromír</v>
      </c>
      <c r="C27" s="153"/>
      <c r="F27" s="45" t="s">
        <v>198</v>
      </c>
      <c r="H27" s="42"/>
    </row>
    <row r="28" spans="1:8" ht="14.4" customHeight="1" x14ac:dyDescent="0.3">
      <c r="B28" s="154" t="str">
        <f>IF(ISBLANK(A27),"",VLOOKUP(A27,'chlapci presence'!$A$2:$J$100,7))</f>
        <v>Butoves</v>
      </c>
      <c r="C28" s="155"/>
      <c r="D28" s="35" t="str">
        <f>B27</f>
        <v>Novák Jaromír</v>
      </c>
      <c r="F28" s="34"/>
      <c r="H28" s="42"/>
    </row>
    <row r="29" spans="1:8" ht="14.4" customHeight="1" x14ac:dyDescent="0.3">
      <c r="A29">
        <v>43</v>
      </c>
      <c r="B29" s="153" t="str">
        <f>IF(ISBLANK(A29),"",VLOOKUP(A29,'chlapci presence'!$A$2:$J$100,3)&amp;" "&amp;VLOOKUP(A29,'chlapci presence'!$A$2:$J$100,4))</f>
        <v>Kubík Adam</v>
      </c>
      <c r="C29" s="153"/>
      <c r="D29" s="44" t="s">
        <v>198</v>
      </c>
      <c r="E29" s="34"/>
      <c r="F29" s="34"/>
      <c r="H29" s="42"/>
    </row>
    <row r="30" spans="1:8" ht="14.4" customHeight="1" x14ac:dyDescent="0.3">
      <c r="B30" s="154" t="str">
        <f>IF(ISBLANK(A29),"",VLOOKUP(A29,'chlapci presence'!$A$2:$J$100,7))</f>
        <v>KST Holice</v>
      </c>
      <c r="C30" s="154"/>
      <c r="E30" s="35" t="str">
        <f>D32</f>
        <v>Mokrejš Jakub</v>
      </c>
      <c r="F30" s="34"/>
      <c r="H30" s="42"/>
    </row>
    <row r="31" spans="1:8" ht="14.4" customHeight="1" x14ac:dyDescent="0.3">
      <c r="B31" s="153" t="str">
        <f>IF(ISBLANK(A31),"",VLOOKUP(A31,'chlapci presence'!$A$2:$J$100,3)&amp;" "&amp;VLOOKUP(A31,'chlapci presence'!$A$2:$J$100,4))</f>
        <v/>
      </c>
      <c r="C31" s="153"/>
      <c r="E31" s="34" t="s">
        <v>197</v>
      </c>
      <c r="H31" s="42"/>
    </row>
    <row r="32" spans="1:8" ht="14.4" customHeight="1" x14ac:dyDescent="0.3">
      <c r="B32" s="154" t="str">
        <f>IF(ISBLANK(A31),"",VLOOKUP(A31,'chlapci presence'!$A$2:$J$100,7))</f>
        <v/>
      </c>
      <c r="C32" s="155"/>
      <c r="D32" s="35" t="str">
        <f>B33</f>
        <v>Mokrejš Jakub</v>
      </c>
      <c r="E32" s="34"/>
      <c r="H32" s="42"/>
    </row>
    <row r="33" spans="1:8" x14ac:dyDescent="0.3">
      <c r="A33">
        <v>23</v>
      </c>
      <c r="B33" s="153" t="str">
        <f>IF(ISBLANK(A33),"",VLOOKUP(A33,'chlapci presence'!$A$2:$J$100,3)&amp;" "&amp;VLOOKUP(A33,'chlapci presence'!$A$2:$J$100,4))</f>
        <v>Mokrejš Jakub</v>
      </c>
      <c r="C33" s="153"/>
      <c r="D33" s="34"/>
      <c r="H33" s="42"/>
    </row>
    <row r="34" spans="1:8" x14ac:dyDescent="0.3">
      <c r="B34" s="154" t="str">
        <f>IF(ISBLANK(A33),"",VLOOKUP(A33,'chlapci presence'!$A$2:$J$100,7))</f>
        <v>Montas Hradec Králové</v>
      </c>
      <c r="C34" s="154"/>
      <c r="H34" s="41" t="str">
        <f>G18</f>
        <v>Macháček Denis</v>
      </c>
    </row>
    <row r="35" spans="1:8" s="38" customFormat="1" ht="14.4" customHeight="1" x14ac:dyDescent="0.3">
      <c r="A35" s="38">
        <v>26</v>
      </c>
      <c r="B35" s="153" t="str">
        <f>IF(ISBLANK(A35),"",VLOOKUP(A35,'chlapci presence'!$A$2:$J$100,3)&amp;" "&amp;VLOOKUP(A35,'chlapci presence'!$A$2:$J$100,4))</f>
        <v>Jetenský Jan</v>
      </c>
      <c r="C35" s="153"/>
      <c r="H35" s="45" t="s">
        <v>199</v>
      </c>
    </row>
    <row r="36" spans="1:8" s="38" customFormat="1" ht="14.4" customHeight="1" x14ac:dyDescent="0.3">
      <c r="B36" s="154" t="str">
        <f>IF(ISBLANK(A35),"",VLOOKUP(A35,'chlapci presence'!$A$2:$J$100,7))</f>
        <v>Tesla Pardubice</v>
      </c>
      <c r="C36" s="155"/>
      <c r="D36" s="41" t="str">
        <f>B35</f>
        <v>Jetenský Jan</v>
      </c>
      <c r="H36" s="42"/>
    </row>
    <row r="37" spans="1:8" s="38" customFormat="1" ht="14.4" customHeight="1" x14ac:dyDescent="0.3">
      <c r="B37" s="153" t="str">
        <f>IF(ISBLANK(A37),"",VLOOKUP(A37,'chlapci presence'!$A$2:$J$100,3)&amp;" "&amp;VLOOKUP(A37,'chlapci presence'!$A$2:$J$100,4))</f>
        <v/>
      </c>
      <c r="C37" s="153"/>
      <c r="D37" s="42"/>
      <c r="E37" s="42"/>
      <c r="H37" s="42"/>
    </row>
    <row r="38" spans="1:8" s="38" customFormat="1" ht="14.4" customHeight="1" x14ac:dyDescent="0.3">
      <c r="B38" s="154" t="str">
        <f>IF(ISBLANK(A37),"",VLOOKUP(A37,'chlapci presence'!$A$2:$J$100,7))</f>
        <v/>
      </c>
      <c r="C38" s="154"/>
      <c r="E38" s="41" t="str">
        <f>D36</f>
        <v>Jetenský Jan</v>
      </c>
      <c r="H38" s="42"/>
    </row>
    <row r="39" spans="1:8" s="38" customFormat="1" ht="14.4" customHeight="1" x14ac:dyDescent="0.3">
      <c r="A39" s="38">
        <v>36</v>
      </c>
      <c r="B39" s="153" t="str">
        <f>IF(ISBLANK(A39),"",VLOOKUP(A39,'chlapci presence'!$A$2:$J$100,3)&amp;" "&amp;VLOOKUP(A39,'chlapci presence'!$A$2:$J$100,4))</f>
        <v>Rambousek Matouš</v>
      </c>
      <c r="C39" s="153"/>
      <c r="E39" s="42" t="s">
        <v>197</v>
      </c>
      <c r="F39" s="42"/>
      <c r="H39" s="42"/>
    </row>
    <row r="40" spans="1:8" s="38" customFormat="1" ht="14.4" customHeight="1" x14ac:dyDescent="0.3">
      <c r="B40" s="154" t="str">
        <f>IF(ISBLANK(A39),"",VLOOKUP(A39,'chlapci presence'!$A$2:$J$100,7))</f>
        <v>KST Holice</v>
      </c>
      <c r="C40" s="155"/>
      <c r="D40" s="41" t="str">
        <f>B41</f>
        <v>Vaníček Matěj</v>
      </c>
      <c r="E40" s="42"/>
      <c r="F40" s="42"/>
      <c r="H40" s="42"/>
    </row>
    <row r="41" spans="1:8" s="38" customFormat="1" ht="14.4" customHeight="1" x14ac:dyDescent="0.3">
      <c r="A41" s="38">
        <v>37</v>
      </c>
      <c r="B41" s="153" t="str">
        <f>IF(ISBLANK(A41),"",VLOOKUP(A41,'chlapci presence'!$A$2:$J$100,3)&amp;" "&amp;VLOOKUP(A41,'chlapci presence'!$A$2:$J$100,4))</f>
        <v>Vaníček Matěj</v>
      </c>
      <c r="C41" s="153"/>
      <c r="D41" s="42" t="s">
        <v>197</v>
      </c>
      <c r="F41" s="42"/>
      <c r="H41" s="42"/>
    </row>
    <row r="42" spans="1:8" s="38" customFormat="1" ht="14.4" customHeight="1" x14ac:dyDescent="0.3">
      <c r="B42" s="154" t="str">
        <f>IF(ISBLANK(A41),"",VLOOKUP(A41,'chlapci presence'!$A$2:$J$100,7))</f>
        <v>TJ Dvůr Králové nad Labem</v>
      </c>
      <c r="C42" s="154"/>
      <c r="F42" s="41" t="str">
        <f>E38</f>
        <v>Jetenský Jan</v>
      </c>
      <c r="H42" s="42"/>
    </row>
    <row r="43" spans="1:8" s="38" customFormat="1" ht="14.4" customHeight="1" x14ac:dyDescent="0.3">
      <c r="A43" s="38">
        <v>35</v>
      </c>
      <c r="B43" s="153" t="str">
        <f>IF(ISBLANK(A43),"",VLOOKUP(A43,'chlapci presence'!$A$2:$J$100,3)&amp;" "&amp;VLOOKUP(A43,'chlapci presence'!$A$2:$J$100,4))</f>
        <v>Rambousek Václav</v>
      </c>
      <c r="C43" s="153"/>
      <c r="F43" s="42" t="s">
        <v>197</v>
      </c>
      <c r="G43" s="42"/>
      <c r="H43" s="42"/>
    </row>
    <row r="44" spans="1:8" s="38" customFormat="1" ht="14.4" customHeight="1" x14ac:dyDescent="0.3">
      <c r="B44" s="154" t="str">
        <f>IF(ISBLANK(A43),"",VLOOKUP(A43,'chlapci presence'!$A$2:$J$100,7))</f>
        <v>KST Holice</v>
      </c>
      <c r="C44" s="155"/>
      <c r="D44" s="41" t="str">
        <f>B45</f>
        <v>Macháček Benjamin</v>
      </c>
      <c r="F44" s="42"/>
      <c r="G44" s="42"/>
      <c r="H44" s="42"/>
    </row>
    <row r="45" spans="1:8" s="38" customFormat="1" ht="14.4" customHeight="1" x14ac:dyDescent="0.3">
      <c r="A45" s="38">
        <v>51</v>
      </c>
      <c r="B45" s="153" t="str">
        <f>IF(ISBLANK(A45),"",VLOOKUP(A45,'chlapci presence'!$A$2:$J$100,3)&amp;" "&amp;VLOOKUP(A45,'chlapci presence'!$A$2:$J$100,4))</f>
        <v>Macháček Benjamin</v>
      </c>
      <c r="C45" s="153"/>
      <c r="D45" s="42" t="s">
        <v>197</v>
      </c>
      <c r="E45" s="42"/>
      <c r="F45" s="42"/>
      <c r="G45" s="42"/>
      <c r="H45" s="42"/>
    </row>
    <row r="46" spans="1:8" s="38" customFormat="1" ht="14.4" customHeight="1" x14ac:dyDescent="0.3">
      <c r="B46" s="154" t="str">
        <f>IF(ISBLANK(A45),"",VLOOKUP(A45,'chlapci presence'!$A$2:$J$100,7))</f>
        <v>SK Dobré</v>
      </c>
      <c r="C46" s="154"/>
      <c r="E46" s="41" t="str">
        <f>D44</f>
        <v>Macháček Benjamin</v>
      </c>
      <c r="F46" s="42"/>
      <c r="G46" s="42"/>
      <c r="H46" s="42"/>
    </row>
    <row r="47" spans="1:8" s="38" customFormat="1" ht="14.4" customHeight="1" x14ac:dyDescent="0.3">
      <c r="A47" s="38">
        <v>39</v>
      </c>
      <c r="B47" s="153" t="str">
        <f>IF(ISBLANK(A47),"",VLOOKUP(A47,'chlapci presence'!$A$2:$J$100,3)&amp;" "&amp;VLOOKUP(A47,'chlapci presence'!$A$2:$J$100,4))</f>
        <v>Neuman Tomáš</v>
      </c>
      <c r="C47" s="153"/>
      <c r="E47" s="45" t="s">
        <v>198</v>
      </c>
      <c r="G47" s="42"/>
      <c r="H47" s="42"/>
    </row>
    <row r="48" spans="1:8" s="38" customFormat="1" ht="14.4" customHeight="1" x14ac:dyDescent="0.3">
      <c r="B48" s="154" t="str">
        <f>IF(ISBLANK(A47),"",VLOOKUP(A47,'chlapci presence'!$A$2:$J$100,7))</f>
        <v>Butoves</v>
      </c>
      <c r="C48" s="155"/>
      <c r="D48" s="41" t="str">
        <f>B49</f>
        <v>Šitina Jan</v>
      </c>
      <c r="E48" s="42"/>
      <c r="G48" s="42"/>
      <c r="H48" s="42"/>
    </row>
    <row r="49" spans="1:8" s="38" customFormat="1" ht="14.4" customHeight="1" x14ac:dyDescent="0.3">
      <c r="A49" s="38">
        <v>27</v>
      </c>
      <c r="B49" s="153" t="str">
        <f>IF(ISBLANK(A49),"",VLOOKUP(A49,'chlapci presence'!$A$2:$J$100,3)&amp;" "&amp;VLOOKUP(A49,'chlapci presence'!$A$2:$J$100,4))</f>
        <v>Šitina Jan</v>
      </c>
      <c r="C49" s="153"/>
      <c r="D49" s="42" t="s">
        <v>197</v>
      </c>
      <c r="G49" s="42"/>
      <c r="H49" s="42"/>
    </row>
    <row r="50" spans="1:8" s="38" customFormat="1" ht="14.4" customHeight="1" x14ac:dyDescent="0.3">
      <c r="B50" s="154" t="str">
        <f>IF(ISBLANK(A49),"",VLOOKUP(A49,'chlapci presence'!$A$2:$J$100,7))</f>
        <v>TJ Tatran Hostinné</v>
      </c>
      <c r="C50" s="154"/>
      <c r="G50" s="41" t="str">
        <f>F42</f>
        <v>Jetenský Jan</v>
      </c>
      <c r="H50" s="42"/>
    </row>
    <row r="51" spans="1:8" s="38" customFormat="1" ht="14.4" customHeight="1" x14ac:dyDescent="0.3">
      <c r="A51" s="38">
        <v>33</v>
      </c>
      <c r="B51" s="153" t="str">
        <f>IF(ISBLANK(A51),"",VLOOKUP(A51,'chlapci presence'!$A$2:$J$100,3)&amp;" "&amp;VLOOKUP(A51,'chlapci presence'!$A$2:$J$100,4))</f>
        <v>Farský Alexander</v>
      </c>
      <c r="C51" s="153"/>
      <c r="G51" s="45" t="s">
        <v>199</v>
      </c>
    </row>
    <row r="52" spans="1:8" s="38" customFormat="1" ht="14.4" customHeight="1" x14ac:dyDescent="0.3">
      <c r="B52" s="154" t="str">
        <f>IF(ISBLANK(A51),"",VLOOKUP(A51,'chlapci presence'!$A$2:$J$100,7))</f>
        <v>TJ Sokol PP Hradec Králové 2</v>
      </c>
      <c r="C52" s="155"/>
      <c r="D52" s="41" t="str">
        <f>B51</f>
        <v>Farský Alexander</v>
      </c>
      <c r="G52" s="42"/>
    </row>
    <row r="53" spans="1:8" s="38" customFormat="1" ht="14.4" customHeight="1" x14ac:dyDescent="0.3">
      <c r="A53" s="38">
        <v>47</v>
      </c>
      <c r="B53" s="153" t="str">
        <f>IF(ISBLANK(A53),"",VLOOKUP(A53,'chlapci presence'!$A$2:$J$100,3)&amp;" "&amp;VLOOKUP(A53,'chlapci presence'!$A$2:$J$100,4))</f>
        <v>Pokorný Štěpán</v>
      </c>
      <c r="C53" s="153"/>
      <c r="D53" s="42" t="s">
        <v>197</v>
      </c>
      <c r="E53" s="42"/>
      <c r="G53" s="42"/>
    </row>
    <row r="54" spans="1:8" s="38" customFormat="1" ht="14.4" customHeight="1" x14ac:dyDescent="0.3">
      <c r="B54" s="154" t="str">
        <f>IF(ISBLANK(A53),"",VLOOKUP(A53,'chlapci presence'!$A$2:$J$100,7))</f>
        <v>Butoves</v>
      </c>
      <c r="C54" s="154"/>
      <c r="E54" s="41" t="str">
        <f>D52</f>
        <v>Farský Alexander</v>
      </c>
      <c r="G54" s="42"/>
    </row>
    <row r="55" spans="1:8" s="38" customFormat="1" ht="14.4" customHeight="1" x14ac:dyDescent="0.3">
      <c r="A55" s="38">
        <v>48</v>
      </c>
      <c r="B55" s="153" t="str">
        <f>IF(ISBLANK(A55),"",VLOOKUP(A55,'chlapci presence'!$A$2:$J$100,3)&amp;" "&amp;VLOOKUP(A55,'chlapci presence'!$A$2:$J$100,4))</f>
        <v>Kubica Štěpán</v>
      </c>
      <c r="C55" s="153"/>
      <c r="E55" s="42" t="s">
        <v>197</v>
      </c>
      <c r="F55" s="42"/>
      <c r="G55" s="42"/>
    </row>
    <row r="56" spans="1:8" s="38" customFormat="1" ht="14.4" customHeight="1" x14ac:dyDescent="0.3">
      <c r="B56" s="154" t="str">
        <f>IF(ISBLANK(A55),"",VLOOKUP(A55,'chlapci presence'!$A$2:$J$100,7))</f>
        <v>TJ Dvůr Králové nad Labem</v>
      </c>
      <c r="C56" s="155"/>
      <c r="D56" s="41" t="str">
        <f>B55</f>
        <v>Kubica Štěpán</v>
      </c>
      <c r="E56" s="42"/>
      <c r="F56" s="42"/>
      <c r="G56" s="42"/>
    </row>
    <row r="57" spans="1:8" s="38" customFormat="1" ht="14.4" customHeight="1" x14ac:dyDescent="0.3">
      <c r="A57" s="38">
        <v>42</v>
      </c>
      <c r="B57" s="153" t="str">
        <f>IF(ISBLANK(A57),"",VLOOKUP(A57,'chlapci presence'!$A$2:$J$100,3)&amp;" "&amp;VLOOKUP(A57,'chlapci presence'!$A$2:$J$100,4))</f>
        <v>Vyčítal Filip</v>
      </c>
      <c r="C57" s="153"/>
      <c r="D57" s="42" t="s">
        <v>196</v>
      </c>
      <c r="F57" s="42"/>
      <c r="G57" s="42"/>
    </row>
    <row r="58" spans="1:8" s="38" customFormat="1" ht="14.4" customHeight="1" x14ac:dyDescent="0.3">
      <c r="B58" s="154" t="str">
        <f>IF(ISBLANK(A57),"",VLOOKUP(A57,'chlapci presence'!$A$2:$J$100,7))</f>
        <v>Svitavy</v>
      </c>
      <c r="C58" s="154"/>
      <c r="F58" s="41" t="str">
        <f>E54</f>
        <v>Farský Alexander</v>
      </c>
      <c r="G58" s="42"/>
    </row>
    <row r="59" spans="1:8" s="38" customFormat="1" ht="14.4" customHeight="1" x14ac:dyDescent="0.3">
      <c r="A59" s="38">
        <v>49</v>
      </c>
      <c r="B59" s="153" t="str">
        <f>IF(ISBLANK(A59),"",VLOOKUP(A59,'chlapci presence'!$A$2:$J$100,3)&amp;" "&amp;VLOOKUP(A59,'chlapci presence'!$A$2:$J$100,4))</f>
        <v>Marek Matěj</v>
      </c>
      <c r="C59" s="153"/>
      <c r="F59" s="45" t="s">
        <v>198</v>
      </c>
    </row>
    <row r="60" spans="1:8" s="38" customFormat="1" ht="14.4" customHeight="1" x14ac:dyDescent="0.3">
      <c r="B60" s="154" t="str">
        <f>IF(ISBLANK(A59),"",VLOOKUP(A59,'chlapci presence'!$A$2:$J$100,7))</f>
        <v>Integra Hradec Králové</v>
      </c>
      <c r="C60" s="155"/>
      <c r="D60" s="41" t="str">
        <f>B61</f>
        <v>Zoubele Nikolas</v>
      </c>
      <c r="F60" s="42"/>
    </row>
    <row r="61" spans="1:8" s="38" customFormat="1" ht="14.4" customHeight="1" x14ac:dyDescent="0.3">
      <c r="A61" s="38">
        <v>45</v>
      </c>
      <c r="B61" s="153" t="str">
        <f>IF(ISBLANK(A61),"",VLOOKUP(A61,'chlapci presence'!$A$2:$J$100,3)&amp;" "&amp;VLOOKUP(A61,'chlapci presence'!$A$2:$J$100,4))</f>
        <v>Zoubele Nikolas</v>
      </c>
      <c r="C61" s="153"/>
      <c r="D61" s="42" t="s">
        <v>197</v>
      </c>
      <c r="E61" s="42"/>
      <c r="F61" s="42"/>
    </row>
    <row r="62" spans="1:8" s="38" customFormat="1" ht="14.4" customHeight="1" x14ac:dyDescent="0.3">
      <c r="B62" s="154" t="str">
        <f>IF(ISBLANK(A61),"",VLOOKUP(A61,'chlapci presence'!$A$2:$J$100,7))</f>
        <v>TTC Ústí nad Orlicí</v>
      </c>
      <c r="C62" s="154"/>
      <c r="E62" s="41" t="str">
        <f>D60</f>
        <v>Zoubele Nikolas</v>
      </c>
      <c r="F62" s="42"/>
    </row>
    <row r="63" spans="1:8" s="38" customFormat="1" ht="14.4" customHeight="1" x14ac:dyDescent="0.3">
      <c r="B63" s="153" t="str">
        <f>IF(ISBLANK(A63),"",VLOOKUP(A63,'chlapci presence'!$A$2:$J$100,3)&amp;" "&amp;VLOOKUP(A63,'chlapci presence'!$A$2:$J$100,4))</f>
        <v/>
      </c>
      <c r="C63" s="153"/>
      <c r="E63" s="45" t="s">
        <v>199</v>
      </c>
    </row>
    <row r="64" spans="1:8" s="38" customFormat="1" ht="14.4" customHeight="1" x14ac:dyDescent="0.3">
      <c r="B64" s="154" t="str">
        <f>IF(ISBLANK(A63),"",VLOOKUP(A63,'chlapci presence'!$A$2:$J$100,7))</f>
        <v/>
      </c>
      <c r="C64" s="155"/>
      <c r="D64" s="41" t="str">
        <f>B65</f>
        <v>Hendrych Lukáš</v>
      </c>
      <c r="E64" s="42"/>
    </row>
    <row r="65" spans="1:4" s="38" customFormat="1" x14ac:dyDescent="0.3">
      <c r="A65" s="38">
        <v>20</v>
      </c>
      <c r="B65" s="153" t="str">
        <f>IF(ISBLANK(A65),"",VLOOKUP(A65,'chlapci presence'!$A$2:$J$100,3)&amp;" "&amp;VLOOKUP(A65,'chlapci presence'!$A$2:$J$100,4))</f>
        <v>Hendrych Lukáš</v>
      </c>
      <c r="C65" s="153"/>
      <c r="D65" s="42"/>
    </row>
    <row r="66" spans="1:4" s="38" customFormat="1" x14ac:dyDescent="0.3">
      <c r="B66" s="154" t="str">
        <f>IF(ISBLANK(A65),"",VLOOKUP(A65,'chlapci presence'!$A$2:$J$100,7))</f>
        <v>KST Holice</v>
      </c>
      <c r="C66" s="154"/>
    </row>
  </sheetData>
  <mergeCells count="64">
    <mergeCell ref="B65:C65"/>
    <mergeCell ref="B66:C66"/>
    <mergeCell ref="B60:C60"/>
    <mergeCell ref="B61:C61"/>
    <mergeCell ref="B62:C62"/>
    <mergeCell ref="B63:C63"/>
    <mergeCell ref="B64:C64"/>
    <mergeCell ref="B55:C55"/>
    <mergeCell ref="B56:C56"/>
    <mergeCell ref="B57:C57"/>
    <mergeCell ref="B58:C58"/>
    <mergeCell ref="B59:C59"/>
    <mergeCell ref="B50:C50"/>
    <mergeCell ref="B51:C51"/>
    <mergeCell ref="B52:C52"/>
    <mergeCell ref="B53:C53"/>
    <mergeCell ref="B54:C54"/>
    <mergeCell ref="B45:C45"/>
    <mergeCell ref="B46:C46"/>
    <mergeCell ref="B47:C47"/>
    <mergeCell ref="B48:C48"/>
    <mergeCell ref="B49:C49"/>
    <mergeCell ref="B40:C40"/>
    <mergeCell ref="B41:C41"/>
    <mergeCell ref="B42:C42"/>
    <mergeCell ref="B43:C43"/>
    <mergeCell ref="B44:C44"/>
    <mergeCell ref="B35:C35"/>
    <mergeCell ref="B36:C36"/>
    <mergeCell ref="B37:C37"/>
    <mergeCell ref="B38:C38"/>
    <mergeCell ref="B39:C39"/>
    <mergeCell ref="B14:C14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33:C33"/>
    <mergeCell ref="B34:C34"/>
    <mergeCell ref="B27:C27"/>
    <mergeCell ref="B28:C28"/>
    <mergeCell ref="B29:C29"/>
    <mergeCell ref="B30:C30"/>
    <mergeCell ref="B31:C31"/>
    <mergeCell ref="B32:C32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opLeftCell="A25" workbookViewId="0">
      <selection activeCell="K30" sqref="K30"/>
    </sheetView>
  </sheetViews>
  <sheetFormatPr defaultRowHeight="14.4" x14ac:dyDescent="0.3"/>
  <cols>
    <col min="1" max="1" width="8" bestFit="1" customWidth="1"/>
    <col min="2" max="2" width="7.77734375" bestFit="1" customWidth="1"/>
    <col min="3" max="3" width="11.33203125" bestFit="1" customWidth="1"/>
    <col min="4" max="4" width="9.109375" bestFit="1" customWidth="1"/>
    <col min="5" max="5" width="11.109375" bestFit="1" customWidth="1"/>
    <col min="6" max="6" width="5.6640625" bestFit="1" customWidth="1"/>
    <col min="7" max="7" width="24.5546875" bestFit="1" customWidth="1"/>
  </cols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200</v>
      </c>
    </row>
    <row r="2" spans="1:8" x14ac:dyDescent="0.3">
      <c r="A2" s="1"/>
      <c r="B2" s="1"/>
      <c r="C2" s="1"/>
      <c r="D2" s="1"/>
      <c r="E2" s="1"/>
      <c r="F2" s="1"/>
      <c r="G2" s="1"/>
      <c r="H2" s="1"/>
    </row>
    <row r="3" spans="1:8" x14ac:dyDescent="0.3">
      <c r="A3" s="3"/>
      <c r="B3" s="3"/>
      <c r="C3" s="3"/>
      <c r="D3" s="3"/>
      <c r="E3" s="3"/>
      <c r="F3" s="3"/>
      <c r="G3" s="3"/>
      <c r="H3" s="4"/>
    </row>
    <row r="4" spans="1:8" x14ac:dyDescent="0.3">
      <c r="A4" s="46">
        <v>1</v>
      </c>
      <c r="B4" s="1">
        <v>81466</v>
      </c>
      <c r="C4" s="1" t="s">
        <v>94</v>
      </c>
      <c r="D4" s="1" t="s">
        <v>95</v>
      </c>
      <c r="E4" s="1">
        <v>2010</v>
      </c>
      <c r="F4" s="1" t="s">
        <v>22</v>
      </c>
      <c r="G4" s="1" t="s">
        <v>23</v>
      </c>
      <c r="H4">
        <v>150</v>
      </c>
    </row>
    <row r="5" spans="1:8" x14ac:dyDescent="0.3">
      <c r="A5" s="46">
        <v>2</v>
      </c>
      <c r="B5" s="1">
        <v>71810</v>
      </c>
      <c r="C5" s="1" t="s">
        <v>89</v>
      </c>
      <c r="D5" s="1" t="s">
        <v>90</v>
      </c>
      <c r="E5" s="1">
        <v>2007</v>
      </c>
      <c r="F5" s="1" t="s">
        <v>44</v>
      </c>
      <c r="G5" s="1" t="s">
        <v>91</v>
      </c>
      <c r="H5">
        <v>120</v>
      </c>
    </row>
    <row r="6" spans="1:8" x14ac:dyDescent="0.3">
      <c r="A6" s="48" t="s">
        <v>201</v>
      </c>
      <c r="B6" s="1">
        <v>78198</v>
      </c>
      <c r="C6" s="1" t="s">
        <v>92</v>
      </c>
      <c r="D6" s="1" t="s">
        <v>93</v>
      </c>
      <c r="E6" s="1">
        <v>2009</v>
      </c>
      <c r="F6" s="1" t="s">
        <v>30</v>
      </c>
      <c r="G6" s="1" t="s">
        <v>31</v>
      </c>
      <c r="H6">
        <v>90</v>
      </c>
    </row>
    <row r="7" spans="1:8" x14ac:dyDescent="0.3">
      <c r="A7" s="48" t="s">
        <v>201</v>
      </c>
      <c r="B7" s="43">
        <v>74971</v>
      </c>
      <c r="C7" s="38" t="s">
        <v>167</v>
      </c>
      <c r="D7" s="38" t="s">
        <v>52</v>
      </c>
      <c r="E7" s="38">
        <v>2007</v>
      </c>
      <c r="F7" s="38" t="s">
        <v>34</v>
      </c>
      <c r="G7" s="38" t="s">
        <v>35</v>
      </c>
      <c r="H7">
        <v>90</v>
      </c>
    </row>
    <row r="8" spans="1:8" x14ac:dyDescent="0.3">
      <c r="A8" s="48" t="s">
        <v>202</v>
      </c>
      <c r="B8" s="1">
        <v>73922</v>
      </c>
      <c r="C8" s="1" t="s">
        <v>100</v>
      </c>
      <c r="D8" s="1" t="s">
        <v>101</v>
      </c>
      <c r="E8" s="1">
        <v>2011</v>
      </c>
      <c r="F8" s="1" t="s">
        <v>22</v>
      </c>
      <c r="G8" s="1" t="s">
        <v>23</v>
      </c>
      <c r="H8">
        <v>60</v>
      </c>
    </row>
    <row r="9" spans="1:8" x14ac:dyDescent="0.3">
      <c r="A9" s="48" t="s">
        <v>202</v>
      </c>
      <c r="B9" s="1">
        <v>70766</v>
      </c>
      <c r="C9" s="1" t="s">
        <v>103</v>
      </c>
      <c r="D9" s="1" t="s">
        <v>104</v>
      </c>
      <c r="E9" s="1">
        <v>2011</v>
      </c>
      <c r="F9" s="1" t="s">
        <v>30</v>
      </c>
      <c r="G9" s="1" t="s">
        <v>55</v>
      </c>
      <c r="H9">
        <v>60</v>
      </c>
    </row>
    <row r="10" spans="1:8" x14ac:dyDescent="0.3">
      <c r="A10" s="48" t="s">
        <v>202</v>
      </c>
      <c r="B10" s="1">
        <v>77234</v>
      </c>
      <c r="C10" s="1" t="s">
        <v>110</v>
      </c>
      <c r="D10" s="1" t="s">
        <v>54</v>
      </c>
      <c r="E10" s="1">
        <v>2008</v>
      </c>
      <c r="F10" s="1" t="s">
        <v>25</v>
      </c>
      <c r="G10" s="1" t="s">
        <v>26</v>
      </c>
      <c r="H10">
        <v>60</v>
      </c>
    </row>
    <row r="11" spans="1:8" x14ac:dyDescent="0.3">
      <c r="A11" s="48" t="s">
        <v>202</v>
      </c>
      <c r="B11" s="1">
        <v>68843</v>
      </c>
      <c r="C11" s="1" t="s">
        <v>107</v>
      </c>
      <c r="D11" s="1" t="s">
        <v>108</v>
      </c>
      <c r="E11" s="1">
        <v>2007</v>
      </c>
      <c r="F11" s="1" t="s">
        <v>44</v>
      </c>
      <c r="G11" s="1" t="s">
        <v>91</v>
      </c>
      <c r="H11">
        <v>60</v>
      </c>
    </row>
    <row r="12" spans="1:8" x14ac:dyDescent="0.3">
      <c r="A12" s="48" t="s">
        <v>205</v>
      </c>
      <c r="B12" s="1">
        <v>80745</v>
      </c>
      <c r="C12" s="1" t="s">
        <v>89</v>
      </c>
      <c r="D12" s="1" t="s">
        <v>102</v>
      </c>
      <c r="E12" s="1">
        <v>2009</v>
      </c>
      <c r="F12" s="1" t="s">
        <v>38</v>
      </c>
      <c r="G12" s="1" t="s">
        <v>53</v>
      </c>
      <c r="H12">
        <v>30</v>
      </c>
    </row>
    <row r="13" spans="1:8" x14ac:dyDescent="0.3">
      <c r="A13" s="48" t="s">
        <v>205</v>
      </c>
      <c r="B13" s="1">
        <v>74365</v>
      </c>
      <c r="C13" s="1" t="s">
        <v>109</v>
      </c>
      <c r="D13" s="1" t="s">
        <v>95</v>
      </c>
      <c r="E13" s="1">
        <v>2010</v>
      </c>
      <c r="F13" s="1" t="s">
        <v>48</v>
      </c>
      <c r="G13" s="1" t="s">
        <v>49</v>
      </c>
      <c r="H13">
        <v>30</v>
      </c>
    </row>
    <row r="14" spans="1:8" x14ac:dyDescent="0.3">
      <c r="A14" s="48" t="s">
        <v>205</v>
      </c>
      <c r="B14" s="1">
        <v>87666</v>
      </c>
      <c r="C14" s="1" t="s">
        <v>113</v>
      </c>
      <c r="D14" s="1" t="s">
        <v>54</v>
      </c>
      <c r="E14" s="1">
        <v>2010</v>
      </c>
      <c r="F14" s="1" t="s">
        <v>44</v>
      </c>
      <c r="G14" s="1" t="s">
        <v>91</v>
      </c>
      <c r="H14">
        <v>30</v>
      </c>
    </row>
    <row r="15" spans="1:8" x14ac:dyDescent="0.3">
      <c r="A15" s="48" t="s">
        <v>205</v>
      </c>
      <c r="B15" s="1">
        <v>70324</v>
      </c>
      <c r="C15" s="1" t="s">
        <v>114</v>
      </c>
      <c r="D15" s="1" t="s">
        <v>102</v>
      </c>
      <c r="E15" s="1">
        <v>2008</v>
      </c>
      <c r="F15" s="1" t="s">
        <v>44</v>
      </c>
      <c r="G15" s="1" t="s">
        <v>115</v>
      </c>
      <c r="H15">
        <v>30</v>
      </c>
    </row>
    <row r="16" spans="1:8" x14ac:dyDescent="0.3">
      <c r="A16" s="48" t="s">
        <v>205</v>
      </c>
      <c r="B16" s="1">
        <v>82113</v>
      </c>
      <c r="C16" s="1" t="s">
        <v>124</v>
      </c>
      <c r="D16" s="1" t="s">
        <v>112</v>
      </c>
      <c r="E16" s="1">
        <v>2012</v>
      </c>
      <c r="F16" s="1" t="s">
        <v>30</v>
      </c>
      <c r="G16" s="1" t="s">
        <v>31</v>
      </c>
      <c r="H16">
        <v>30</v>
      </c>
    </row>
    <row r="17" spans="1:8" x14ac:dyDescent="0.3">
      <c r="A17" s="48" t="s">
        <v>205</v>
      </c>
      <c r="B17" s="1">
        <v>76655</v>
      </c>
      <c r="C17" s="1" t="s">
        <v>98</v>
      </c>
      <c r="D17" s="1" t="s">
        <v>99</v>
      </c>
      <c r="E17" s="1">
        <v>2010</v>
      </c>
      <c r="F17" s="1" t="s">
        <v>30</v>
      </c>
      <c r="G17" s="1" t="s">
        <v>31</v>
      </c>
      <c r="H17">
        <v>30</v>
      </c>
    </row>
    <row r="18" spans="1:8" x14ac:dyDescent="0.3">
      <c r="A18" s="48" t="s">
        <v>205</v>
      </c>
      <c r="B18" s="1">
        <v>71094</v>
      </c>
      <c r="C18" s="1" t="s">
        <v>118</v>
      </c>
      <c r="D18" s="1" t="s">
        <v>119</v>
      </c>
      <c r="E18" s="1">
        <v>2012</v>
      </c>
      <c r="F18" s="1" t="s">
        <v>48</v>
      </c>
      <c r="G18" s="1" t="s">
        <v>49</v>
      </c>
      <c r="H18">
        <v>30</v>
      </c>
    </row>
    <row r="19" spans="1:8" x14ac:dyDescent="0.3">
      <c r="A19" s="48" t="s">
        <v>205</v>
      </c>
      <c r="B19" s="1">
        <v>81871</v>
      </c>
      <c r="C19" s="1" t="s">
        <v>121</v>
      </c>
      <c r="D19" s="1" t="s">
        <v>29</v>
      </c>
      <c r="E19" s="1">
        <v>2011</v>
      </c>
      <c r="F19" s="1" t="s">
        <v>22</v>
      </c>
      <c r="G19" s="1" t="s">
        <v>23</v>
      </c>
      <c r="H19">
        <v>30</v>
      </c>
    </row>
    <row r="20" spans="1:8" x14ac:dyDescent="0.3">
      <c r="A20" s="48" t="s">
        <v>206</v>
      </c>
      <c r="B20" s="1">
        <v>70885</v>
      </c>
      <c r="C20" s="1" t="s">
        <v>126</v>
      </c>
      <c r="D20" s="1" t="s">
        <v>29</v>
      </c>
      <c r="E20" s="1">
        <v>2010</v>
      </c>
      <c r="F20" s="1" t="s">
        <v>30</v>
      </c>
      <c r="G20" s="1" t="s">
        <v>31</v>
      </c>
      <c r="H20">
        <v>15</v>
      </c>
    </row>
    <row r="21" spans="1:8" x14ac:dyDescent="0.3">
      <c r="A21" s="48" t="s">
        <v>206</v>
      </c>
      <c r="B21" s="1">
        <v>79853</v>
      </c>
      <c r="C21" s="1" t="s">
        <v>76</v>
      </c>
      <c r="D21" s="1" t="s">
        <v>117</v>
      </c>
      <c r="E21" s="1">
        <v>2009</v>
      </c>
      <c r="F21" s="1" t="s">
        <v>30</v>
      </c>
      <c r="G21" s="1" t="s">
        <v>31</v>
      </c>
      <c r="H21">
        <v>15</v>
      </c>
    </row>
    <row r="22" spans="1:8" x14ac:dyDescent="0.3">
      <c r="A22" s="48" t="s">
        <v>206</v>
      </c>
      <c r="B22" s="1">
        <v>81139</v>
      </c>
      <c r="C22" s="1" t="s">
        <v>111</v>
      </c>
      <c r="D22" s="1" t="s">
        <v>112</v>
      </c>
      <c r="E22" s="1">
        <v>2011</v>
      </c>
      <c r="F22" s="1" t="s">
        <v>30</v>
      </c>
      <c r="G22" s="1" t="s">
        <v>31</v>
      </c>
      <c r="H22">
        <v>15</v>
      </c>
    </row>
    <row r="23" spans="1:8" x14ac:dyDescent="0.3">
      <c r="A23" s="48" t="s">
        <v>206</v>
      </c>
      <c r="B23" s="1">
        <v>76890</v>
      </c>
      <c r="C23" s="1" t="s">
        <v>122</v>
      </c>
      <c r="D23" s="1" t="s">
        <v>112</v>
      </c>
      <c r="E23" s="1">
        <v>2010</v>
      </c>
      <c r="F23" s="1" t="s">
        <v>22</v>
      </c>
      <c r="G23" s="1" t="s">
        <v>23</v>
      </c>
      <c r="H23">
        <v>15</v>
      </c>
    </row>
    <row r="24" spans="1:8" x14ac:dyDescent="0.3">
      <c r="A24" s="48" t="s">
        <v>206</v>
      </c>
      <c r="B24" s="1">
        <v>86487</v>
      </c>
      <c r="C24" s="1" t="s">
        <v>129</v>
      </c>
      <c r="D24" s="1" t="s">
        <v>52</v>
      </c>
      <c r="E24" s="1">
        <v>2011</v>
      </c>
      <c r="F24" s="1" t="s">
        <v>48</v>
      </c>
      <c r="G24" s="1" t="s">
        <v>125</v>
      </c>
      <c r="H24">
        <v>15</v>
      </c>
    </row>
    <row r="25" spans="1:8" x14ac:dyDescent="0.3">
      <c r="A25" s="48" t="s">
        <v>206</v>
      </c>
      <c r="B25" s="1">
        <v>78263</v>
      </c>
      <c r="C25" s="1" t="s">
        <v>96</v>
      </c>
      <c r="D25" s="1" t="s">
        <v>97</v>
      </c>
      <c r="E25" s="1">
        <v>2011</v>
      </c>
      <c r="F25" s="1" t="s">
        <v>34</v>
      </c>
      <c r="G25" s="1" t="s">
        <v>35</v>
      </c>
      <c r="H25">
        <v>15</v>
      </c>
    </row>
    <row r="26" spans="1:8" x14ac:dyDescent="0.3">
      <c r="A26" s="48" t="s">
        <v>206</v>
      </c>
      <c r="B26" s="1">
        <v>77007</v>
      </c>
      <c r="C26" s="1" t="s">
        <v>105</v>
      </c>
      <c r="D26" s="1" t="s">
        <v>106</v>
      </c>
      <c r="E26" s="1">
        <v>2011</v>
      </c>
      <c r="F26" s="1" t="s">
        <v>22</v>
      </c>
      <c r="G26" s="1" t="s">
        <v>23</v>
      </c>
      <c r="H26">
        <v>15</v>
      </c>
    </row>
    <row r="27" spans="1:8" x14ac:dyDescent="0.3">
      <c r="A27" s="48" t="s">
        <v>206</v>
      </c>
      <c r="B27" s="1">
        <v>86301</v>
      </c>
      <c r="C27" s="1" t="s">
        <v>141</v>
      </c>
      <c r="D27" s="1" t="s">
        <v>142</v>
      </c>
      <c r="E27" s="1">
        <v>2012</v>
      </c>
      <c r="F27" s="1" t="s">
        <v>30</v>
      </c>
      <c r="G27" s="1" t="s">
        <v>31</v>
      </c>
      <c r="H27">
        <v>15</v>
      </c>
    </row>
    <row r="28" spans="1:8" x14ac:dyDescent="0.3">
      <c r="A28" s="46">
        <v>25</v>
      </c>
      <c r="B28" s="1">
        <v>78247</v>
      </c>
      <c r="C28" s="1" t="s">
        <v>32</v>
      </c>
      <c r="D28" s="1" t="s">
        <v>116</v>
      </c>
      <c r="E28" s="1">
        <v>2010</v>
      </c>
      <c r="F28" s="1" t="s">
        <v>34</v>
      </c>
      <c r="G28" s="1" t="s">
        <v>35</v>
      </c>
      <c r="H28">
        <v>10</v>
      </c>
    </row>
    <row r="29" spans="1:8" x14ac:dyDescent="0.3">
      <c r="A29" s="46">
        <v>26</v>
      </c>
      <c r="B29" s="1">
        <v>85508</v>
      </c>
      <c r="C29" s="1" t="s">
        <v>127</v>
      </c>
      <c r="D29" s="1" t="s">
        <v>29</v>
      </c>
      <c r="E29" s="1">
        <v>2011</v>
      </c>
      <c r="F29" s="1" t="s">
        <v>38</v>
      </c>
      <c r="G29" s="1" t="s">
        <v>53</v>
      </c>
      <c r="H29">
        <v>8</v>
      </c>
    </row>
    <row r="30" spans="1:8" x14ac:dyDescent="0.3">
      <c r="A30" s="46" t="s">
        <v>207</v>
      </c>
      <c r="B30" s="1">
        <v>70910</v>
      </c>
      <c r="C30" s="1" t="s">
        <v>123</v>
      </c>
      <c r="D30" s="1" t="s">
        <v>99</v>
      </c>
      <c r="E30" s="1">
        <v>2010</v>
      </c>
      <c r="F30" s="1" t="s">
        <v>30</v>
      </c>
      <c r="G30" s="1" t="s">
        <v>55</v>
      </c>
      <c r="H30">
        <v>6</v>
      </c>
    </row>
    <row r="31" spans="1:8" x14ac:dyDescent="0.3">
      <c r="A31" s="46" t="s">
        <v>207</v>
      </c>
      <c r="B31" s="1">
        <v>83098</v>
      </c>
      <c r="C31" s="1" t="s">
        <v>135</v>
      </c>
      <c r="D31" s="1" t="s">
        <v>136</v>
      </c>
      <c r="E31" s="1">
        <v>2010</v>
      </c>
      <c r="F31" s="1" t="s">
        <v>30</v>
      </c>
      <c r="G31" s="1" t="s">
        <v>31</v>
      </c>
      <c r="H31">
        <v>6</v>
      </c>
    </row>
    <row r="32" spans="1:8" x14ac:dyDescent="0.3">
      <c r="A32" s="46" t="s">
        <v>208</v>
      </c>
      <c r="B32" s="1">
        <v>78606</v>
      </c>
      <c r="C32" s="1" t="s">
        <v>154</v>
      </c>
      <c r="D32" s="1" t="s">
        <v>104</v>
      </c>
      <c r="E32" s="1">
        <v>2011</v>
      </c>
      <c r="F32" s="1" t="s">
        <v>34</v>
      </c>
      <c r="G32" s="1" t="s">
        <v>88</v>
      </c>
      <c r="H32">
        <v>5</v>
      </c>
    </row>
    <row r="33" spans="1:8" x14ac:dyDescent="0.3">
      <c r="A33" s="46" t="s">
        <v>208</v>
      </c>
      <c r="B33" s="1">
        <v>86238</v>
      </c>
      <c r="C33" s="1" t="s">
        <v>130</v>
      </c>
      <c r="D33" s="1" t="s">
        <v>131</v>
      </c>
      <c r="E33" s="1">
        <v>2011</v>
      </c>
      <c r="F33" s="1" t="s">
        <v>44</v>
      </c>
      <c r="G33" s="1" t="s">
        <v>45</v>
      </c>
      <c r="H33">
        <v>4</v>
      </c>
    </row>
    <row r="34" spans="1:8" x14ac:dyDescent="0.3">
      <c r="A34" s="46" t="s">
        <v>208</v>
      </c>
      <c r="B34" s="1">
        <v>80454</v>
      </c>
      <c r="C34" s="1" t="s">
        <v>32</v>
      </c>
      <c r="D34" s="1" t="s">
        <v>33</v>
      </c>
      <c r="E34" s="1">
        <v>2014</v>
      </c>
      <c r="F34" s="1" t="s">
        <v>34</v>
      </c>
      <c r="G34" s="1" t="s">
        <v>35</v>
      </c>
      <c r="H34">
        <v>4</v>
      </c>
    </row>
    <row r="35" spans="1:8" x14ac:dyDescent="0.3">
      <c r="A35" s="46" t="s">
        <v>208</v>
      </c>
      <c r="B35" s="1">
        <v>87466</v>
      </c>
      <c r="C35" s="1" t="s">
        <v>27</v>
      </c>
      <c r="D35" s="1" t="s">
        <v>28</v>
      </c>
      <c r="E35" s="1">
        <v>2013</v>
      </c>
      <c r="F35" s="1" t="s">
        <v>25</v>
      </c>
      <c r="G35" s="1" t="s">
        <v>26</v>
      </c>
      <c r="H35">
        <v>3</v>
      </c>
    </row>
    <row r="36" spans="1:8" x14ac:dyDescent="0.3">
      <c r="A36" s="46" t="s">
        <v>209</v>
      </c>
      <c r="B36" s="1">
        <v>85671</v>
      </c>
      <c r="C36" s="1" t="s">
        <v>43</v>
      </c>
      <c r="D36" s="1" t="s">
        <v>24</v>
      </c>
      <c r="E36" s="1">
        <v>2013</v>
      </c>
      <c r="F36" s="1" t="s">
        <v>38</v>
      </c>
      <c r="G36" s="1" t="s">
        <v>39</v>
      </c>
      <c r="H36">
        <v>1</v>
      </c>
    </row>
    <row r="37" spans="1:8" x14ac:dyDescent="0.3">
      <c r="A37" s="46" t="s">
        <v>209</v>
      </c>
      <c r="B37" s="1">
        <v>83984</v>
      </c>
      <c r="C37" s="1" t="s">
        <v>132</v>
      </c>
      <c r="D37" s="1" t="s">
        <v>51</v>
      </c>
      <c r="E37" s="1">
        <v>2008</v>
      </c>
      <c r="F37" s="1" t="s">
        <v>50</v>
      </c>
      <c r="G37" s="1" t="s">
        <v>133</v>
      </c>
      <c r="H37">
        <v>1</v>
      </c>
    </row>
    <row r="38" spans="1:8" x14ac:dyDescent="0.3">
      <c r="A38" s="46" t="s">
        <v>209</v>
      </c>
      <c r="B38" s="1">
        <v>80568</v>
      </c>
      <c r="C38" s="1" t="s">
        <v>36</v>
      </c>
      <c r="D38" s="1" t="s">
        <v>37</v>
      </c>
      <c r="E38" s="1">
        <v>2014</v>
      </c>
      <c r="F38" s="1" t="s">
        <v>38</v>
      </c>
      <c r="G38" s="1" t="s">
        <v>39</v>
      </c>
      <c r="H38">
        <v>2</v>
      </c>
    </row>
    <row r="39" spans="1:8" x14ac:dyDescent="0.3">
      <c r="A39" s="46" t="s">
        <v>209</v>
      </c>
      <c r="B39" s="1">
        <v>86303</v>
      </c>
      <c r="C39" s="1" t="s">
        <v>92</v>
      </c>
      <c r="D39" s="1" t="s">
        <v>134</v>
      </c>
      <c r="E39" s="1">
        <v>2009</v>
      </c>
      <c r="F39" s="1" t="s">
        <v>50</v>
      </c>
      <c r="G39" s="1" t="s">
        <v>133</v>
      </c>
      <c r="H39">
        <v>1</v>
      </c>
    </row>
    <row r="40" spans="1:8" x14ac:dyDescent="0.3">
      <c r="A40" s="46" t="s">
        <v>209</v>
      </c>
      <c r="B40" s="1">
        <v>79348</v>
      </c>
      <c r="C40" s="1" t="s">
        <v>138</v>
      </c>
      <c r="D40" s="1" t="s">
        <v>139</v>
      </c>
      <c r="E40" s="1">
        <v>2008</v>
      </c>
      <c r="F40" s="1" t="s">
        <v>22</v>
      </c>
      <c r="G40" s="1" t="s">
        <v>140</v>
      </c>
      <c r="H40">
        <v>2</v>
      </c>
    </row>
    <row r="41" spans="1:8" x14ac:dyDescent="0.3">
      <c r="A41" s="46" t="s">
        <v>209</v>
      </c>
      <c r="B41" s="1">
        <v>80279</v>
      </c>
      <c r="C41" s="1" t="s">
        <v>128</v>
      </c>
      <c r="D41" s="1" t="s">
        <v>29</v>
      </c>
      <c r="E41" s="1">
        <v>2009</v>
      </c>
      <c r="F41" s="1" t="s">
        <v>22</v>
      </c>
      <c r="G41" s="1" t="s">
        <v>23</v>
      </c>
      <c r="H41">
        <v>3</v>
      </c>
    </row>
    <row r="42" spans="1:8" x14ac:dyDescent="0.3">
      <c r="A42" s="46" t="s">
        <v>209</v>
      </c>
      <c r="B42" s="1">
        <v>82772</v>
      </c>
      <c r="C42" s="1" t="s">
        <v>152</v>
      </c>
      <c r="D42" s="1" t="s">
        <v>151</v>
      </c>
      <c r="E42" s="1">
        <v>2010</v>
      </c>
      <c r="F42" s="1" t="s">
        <v>22</v>
      </c>
      <c r="G42" s="1" t="s">
        <v>140</v>
      </c>
      <c r="H42">
        <v>2</v>
      </c>
    </row>
    <row r="43" spans="1:8" x14ac:dyDescent="0.3">
      <c r="A43" s="46" t="s">
        <v>209</v>
      </c>
      <c r="B43" s="1">
        <v>79133</v>
      </c>
      <c r="C43" s="1" t="s">
        <v>120</v>
      </c>
      <c r="D43" s="1" t="s">
        <v>102</v>
      </c>
      <c r="E43" s="1">
        <v>2007</v>
      </c>
      <c r="F43" s="1" t="s">
        <v>38</v>
      </c>
      <c r="G43" s="1" t="s">
        <v>39</v>
      </c>
      <c r="H43">
        <v>2</v>
      </c>
    </row>
    <row r="44" spans="1:8" x14ac:dyDescent="0.3">
      <c r="A44" s="46" t="s">
        <v>210</v>
      </c>
      <c r="B44" s="1">
        <v>89471</v>
      </c>
      <c r="C44" s="1" t="s">
        <v>42</v>
      </c>
      <c r="D44" s="1" t="s">
        <v>146</v>
      </c>
      <c r="E44" s="1">
        <v>2011</v>
      </c>
      <c r="F44" s="1" t="s">
        <v>63</v>
      </c>
      <c r="G44" s="1" t="s">
        <v>145</v>
      </c>
      <c r="H44">
        <v>0</v>
      </c>
    </row>
    <row r="45" spans="1:8" x14ac:dyDescent="0.3">
      <c r="A45" s="46" t="s">
        <v>210</v>
      </c>
      <c r="B45" s="1">
        <v>87096</v>
      </c>
      <c r="C45" s="1" t="s">
        <v>149</v>
      </c>
      <c r="D45" s="1" t="s">
        <v>51</v>
      </c>
      <c r="E45" s="1">
        <v>2010</v>
      </c>
      <c r="F45" s="1" t="s">
        <v>50</v>
      </c>
      <c r="G45" s="1" t="s">
        <v>133</v>
      </c>
      <c r="H45">
        <v>0</v>
      </c>
    </row>
    <row r="46" spans="1:8" x14ac:dyDescent="0.3">
      <c r="A46" s="46" t="s">
        <v>210</v>
      </c>
      <c r="B46" s="1">
        <v>83847</v>
      </c>
      <c r="C46" s="1" t="s">
        <v>46</v>
      </c>
      <c r="D46" s="1" t="s">
        <v>47</v>
      </c>
      <c r="E46" s="1">
        <v>2014</v>
      </c>
      <c r="F46" s="1" t="s">
        <v>38</v>
      </c>
      <c r="G46" s="1" t="s">
        <v>39</v>
      </c>
      <c r="H46">
        <v>1</v>
      </c>
    </row>
    <row r="47" spans="1:8" x14ac:dyDescent="0.3">
      <c r="A47" s="46" t="s">
        <v>210</v>
      </c>
      <c r="B47" s="1">
        <v>83780</v>
      </c>
      <c r="C47" s="1" t="s">
        <v>143</v>
      </c>
      <c r="D47" s="1" t="s">
        <v>144</v>
      </c>
      <c r="E47" s="1">
        <v>2007</v>
      </c>
      <c r="F47" s="1" t="s">
        <v>63</v>
      </c>
      <c r="G47" s="1" t="s">
        <v>145</v>
      </c>
      <c r="H47">
        <v>2</v>
      </c>
    </row>
    <row r="48" spans="1:8" x14ac:dyDescent="0.3">
      <c r="A48" s="46" t="s">
        <v>210</v>
      </c>
      <c r="B48" s="1">
        <v>90083</v>
      </c>
      <c r="C48" s="1" t="s">
        <v>148</v>
      </c>
      <c r="D48" s="1" t="s">
        <v>119</v>
      </c>
      <c r="E48" s="1">
        <v>2012</v>
      </c>
      <c r="F48" s="1" t="s">
        <v>38</v>
      </c>
      <c r="G48" s="1" t="s">
        <v>39</v>
      </c>
      <c r="H48">
        <v>0</v>
      </c>
    </row>
    <row r="49" spans="1:8" x14ac:dyDescent="0.3">
      <c r="A49" s="46" t="s">
        <v>210</v>
      </c>
      <c r="B49" s="1">
        <v>87670</v>
      </c>
      <c r="C49" s="1" t="s">
        <v>40</v>
      </c>
      <c r="D49" s="1" t="s">
        <v>41</v>
      </c>
      <c r="E49" s="1">
        <v>2014</v>
      </c>
      <c r="F49" s="1" t="s">
        <v>38</v>
      </c>
      <c r="G49" s="1" t="s">
        <v>39</v>
      </c>
      <c r="H49">
        <v>0</v>
      </c>
    </row>
    <row r="50" spans="1:8" x14ac:dyDescent="0.3">
      <c r="A50" s="46" t="s">
        <v>210</v>
      </c>
      <c r="B50" s="1">
        <v>87671</v>
      </c>
      <c r="C50" s="1" t="s">
        <v>40</v>
      </c>
      <c r="D50" s="1" t="s">
        <v>137</v>
      </c>
      <c r="E50" s="1">
        <v>2012</v>
      </c>
      <c r="F50" s="1" t="s">
        <v>38</v>
      </c>
      <c r="G50" s="1" t="s">
        <v>39</v>
      </c>
      <c r="H50">
        <v>0</v>
      </c>
    </row>
    <row r="51" spans="1:8" x14ac:dyDescent="0.3">
      <c r="A51" s="46" t="s">
        <v>210</v>
      </c>
      <c r="B51" s="43">
        <v>86302</v>
      </c>
      <c r="C51" s="1" t="s">
        <v>168</v>
      </c>
      <c r="D51" s="1" t="s">
        <v>54</v>
      </c>
      <c r="E51" s="1">
        <v>2010</v>
      </c>
      <c r="F51" s="1" t="s">
        <v>50</v>
      </c>
      <c r="G51" s="1" t="s">
        <v>133</v>
      </c>
      <c r="H51">
        <v>0</v>
      </c>
    </row>
    <row r="52" spans="1:8" x14ac:dyDescent="0.3">
      <c r="A52" s="46" t="s">
        <v>210</v>
      </c>
      <c r="B52" s="1">
        <v>88975</v>
      </c>
      <c r="C52" s="1" t="s">
        <v>150</v>
      </c>
      <c r="D52" s="1" t="s">
        <v>151</v>
      </c>
      <c r="E52" s="1">
        <v>2010</v>
      </c>
      <c r="F52" s="1" t="s">
        <v>50</v>
      </c>
      <c r="G52" s="1" t="s">
        <v>133</v>
      </c>
      <c r="H52">
        <v>0</v>
      </c>
    </row>
    <row r="53" spans="1:8" x14ac:dyDescent="0.3">
      <c r="A53" s="46" t="s">
        <v>210</v>
      </c>
      <c r="B53" s="1">
        <v>87094</v>
      </c>
      <c r="C53" s="1" t="s">
        <v>147</v>
      </c>
      <c r="D53" s="1" t="s">
        <v>97</v>
      </c>
      <c r="E53" s="1">
        <v>2010</v>
      </c>
      <c r="F53" s="1" t="s">
        <v>63</v>
      </c>
      <c r="G53" s="1" t="s">
        <v>145</v>
      </c>
      <c r="H53">
        <v>1</v>
      </c>
    </row>
    <row r="54" spans="1:8" x14ac:dyDescent="0.3">
      <c r="A54" s="46" t="s">
        <v>210</v>
      </c>
      <c r="B54" s="1">
        <v>90823</v>
      </c>
      <c r="C54" s="1" t="s">
        <v>51</v>
      </c>
      <c r="D54" s="1" t="s">
        <v>139</v>
      </c>
      <c r="E54" s="1">
        <v>2011</v>
      </c>
      <c r="F54" s="1" t="s">
        <v>30</v>
      </c>
      <c r="G54" s="1" t="s">
        <v>153</v>
      </c>
      <c r="H54">
        <v>0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B4" sqref="B4:G19"/>
    </sheetView>
  </sheetViews>
  <sheetFormatPr defaultRowHeight="14.4" x14ac:dyDescent="0.3"/>
  <cols>
    <col min="7" max="7" width="24.5546875" bestFit="1" customWidth="1"/>
  </cols>
  <sheetData>
    <row r="1" spans="1:1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</row>
    <row r="2" spans="1:10" x14ac:dyDescent="0.3">
      <c r="A2" s="1"/>
      <c r="B2" s="1"/>
      <c r="C2" s="1"/>
      <c r="D2" s="1"/>
      <c r="E2" s="1"/>
      <c r="F2" s="1"/>
      <c r="G2" s="1"/>
      <c r="H2" s="1" t="s">
        <v>9</v>
      </c>
      <c r="I2" s="1" t="s">
        <v>9</v>
      </c>
      <c r="J2" s="1" t="s">
        <v>8</v>
      </c>
    </row>
    <row r="3" spans="1:10" x14ac:dyDescent="0.3">
      <c r="A3" s="3"/>
      <c r="B3" s="3"/>
      <c r="C3" s="3"/>
      <c r="D3" s="3"/>
      <c r="E3" s="3"/>
      <c r="F3" s="3"/>
      <c r="G3" s="3"/>
      <c r="H3" s="4"/>
      <c r="I3" s="4"/>
      <c r="J3" s="4"/>
    </row>
    <row r="4" spans="1:10" x14ac:dyDescent="0.3">
      <c r="A4" s="1">
        <v>1</v>
      </c>
      <c r="B4" s="37">
        <v>70856</v>
      </c>
      <c r="C4" s="37" t="s">
        <v>158</v>
      </c>
      <c r="D4" s="37" t="s">
        <v>155</v>
      </c>
      <c r="E4" s="37">
        <v>2008</v>
      </c>
      <c r="F4" s="37" t="s">
        <v>30</v>
      </c>
      <c r="G4" s="37" t="s">
        <v>31</v>
      </c>
      <c r="H4" s="39">
        <v>13</v>
      </c>
      <c r="I4" s="39"/>
      <c r="J4" s="39">
        <v>4</v>
      </c>
    </row>
    <row r="5" spans="1:10" x14ac:dyDescent="0.3">
      <c r="A5" s="1">
        <v>2</v>
      </c>
      <c r="B5" s="1">
        <v>73117</v>
      </c>
      <c r="C5" s="1" t="s">
        <v>70</v>
      </c>
      <c r="D5" s="1" t="s">
        <v>67</v>
      </c>
      <c r="E5" s="1">
        <v>2009</v>
      </c>
      <c r="F5" s="1" t="s">
        <v>34</v>
      </c>
      <c r="G5" s="1" t="s">
        <v>35</v>
      </c>
      <c r="H5" s="2">
        <v>14</v>
      </c>
      <c r="I5" s="2">
        <v>4</v>
      </c>
      <c r="J5" s="2">
        <v>1</v>
      </c>
    </row>
    <row r="6" spans="1:10" x14ac:dyDescent="0.3">
      <c r="A6" s="1">
        <v>3</v>
      </c>
      <c r="B6" s="1">
        <v>66723</v>
      </c>
      <c r="C6" s="1" t="s">
        <v>71</v>
      </c>
      <c r="D6" s="1" t="s">
        <v>72</v>
      </c>
      <c r="E6" s="1">
        <v>2009</v>
      </c>
      <c r="F6" s="1" t="s">
        <v>34</v>
      </c>
      <c r="G6" s="1" t="s">
        <v>35</v>
      </c>
      <c r="H6" s="2">
        <v>18</v>
      </c>
      <c r="I6" s="2">
        <v>10</v>
      </c>
      <c r="J6" s="2">
        <v>7</v>
      </c>
    </row>
    <row r="7" spans="1:10" x14ac:dyDescent="0.3">
      <c r="A7" s="1">
        <v>4</v>
      </c>
      <c r="B7" s="1">
        <v>74704</v>
      </c>
      <c r="C7" s="1" t="s">
        <v>57</v>
      </c>
      <c r="D7" s="1" t="s">
        <v>73</v>
      </c>
      <c r="E7" s="1">
        <v>2011</v>
      </c>
      <c r="F7" s="1" t="s">
        <v>34</v>
      </c>
      <c r="G7" s="1" t="s">
        <v>35</v>
      </c>
      <c r="H7" s="2"/>
      <c r="I7" s="2">
        <v>8</v>
      </c>
      <c r="J7" s="2">
        <v>3</v>
      </c>
    </row>
    <row r="8" spans="1:10" x14ac:dyDescent="0.3">
      <c r="A8" s="1">
        <v>5</v>
      </c>
      <c r="B8" s="1">
        <v>80231</v>
      </c>
      <c r="C8" s="1" t="s">
        <v>74</v>
      </c>
      <c r="D8" s="1" t="s">
        <v>75</v>
      </c>
      <c r="E8" s="1">
        <v>2010</v>
      </c>
      <c r="F8" s="1" t="s">
        <v>63</v>
      </c>
      <c r="G8" s="1" t="s">
        <v>64</v>
      </c>
      <c r="H8" s="2"/>
      <c r="I8" s="2"/>
      <c r="J8" s="2">
        <v>5</v>
      </c>
    </row>
    <row r="9" spans="1:10" x14ac:dyDescent="0.3">
      <c r="A9" s="1">
        <v>6</v>
      </c>
      <c r="B9" s="1">
        <v>83537</v>
      </c>
      <c r="C9" s="1" t="s">
        <v>76</v>
      </c>
      <c r="D9" s="1" t="s">
        <v>77</v>
      </c>
      <c r="E9" s="1">
        <v>2012</v>
      </c>
      <c r="F9" s="1" t="s">
        <v>30</v>
      </c>
      <c r="G9" s="1" t="s">
        <v>31</v>
      </c>
      <c r="H9" s="2"/>
      <c r="I9" s="2"/>
      <c r="J9" s="2">
        <v>8</v>
      </c>
    </row>
    <row r="10" spans="1:10" x14ac:dyDescent="0.3">
      <c r="A10" s="1">
        <v>7</v>
      </c>
      <c r="B10" s="1">
        <v>72219</v>
      </c>
      <c r="C10" s="1" t="s">
        <v>78</v>
      </c>
      <c r="D10" s="1" t="s">
        <v>61</v>
      </c>
      <c r="E10" s="1">
        <v>2009</v>
      </c>
      <c r="F10" s="1" t="s">
        <v>25</v>
      </c>
      <c r="G10" s="1" t="s">
        <v>26</v>
      </c>
      <c r="H10" s="2"/>
      <c r="I10" s="2"/>
      <c r="J10" s="2">
        <v>11</v>
      </c>
    </row>
    <row r="11" spans="1:10" x14ac:dyDescent="0.3">
      <c r="A11" s="1">
        <v>8</v>
      </c>
      <c r="B11" s="1">
        <v>84142</v>
      </c>
      <c r="C11" s="1" t="s">
        <v>79</v>
      </c>
      <c r="D11" s="1" t="s">
        <v>80</v>
      </c>
      <c r="E11" s="1">
        <v>2012</v>
      </c>
      <c r="F11" s="1" t="s">
        <v>30</v>
      </c>
      <c r="G11" s="1" t="s">
        <v>31</v>
      </c>
      <c r="H11" s="2"/>
      <c r="I11" s="2"/>
      <c r="J11" s="2">
        <v>13</v>
      </c>
    </row>
    <row r="12" spans="1:10" x14ac:dyDescent="0.3">
      <c r="A12" s="1">
        <v>9</v>
      </c>
      <c r="B12" s="1">
        <v>81777</v>
      </c>
      <c r="C12" s="1" t="s">
        <v>62</v>
      </c>
      <c r="D12" s="1" t="s">
        <v>65</v>
      </c>
      <c r="E12" s="1">
        <v>2011</v>
      </c>
      <c r="F12" s="1" t="s">
        <v>63</v>
      </c>
      <c r="G12" s="1" t="s">
        <v>64</v>
      </c>
      <c r="H12" s="2"/>
      <c r="I12" s="2"/>
      <c r="J12" s="2">
        <v>16</v>
      </c>
    </row>
    <row r="13" spans="1:10" x14ac:dyDescent="0.3">
      <c r="A13" s="1">
        <v>10</v>
      </c>
      <c r="B13" s="1">
        <v>83846</v>
      </c>
      <c r="C13" s="1" t="s">
        <v>81</v>
      </c>
      <c r="D13" s="1" t="s">
        <v>82</v>
      </c>
      <c r="E13" s="1">
        <v>2011</v>
      </c>
      <c r="F13" s="1" t="s">
        <v>38</v>
      </c>
      <c r="G13" s="1" t="s">
        <v>39</v>
      </c>
      <c r="H13" s="2"/>
      <c r="I13" s="2"/>
      <c r="J13" s="2" t="s">
        <v>14</v>
      </c>
    </row>
    <row r="14" spans="1:10" x14ac:dyDescent="0.3">
      <c r="A14" s="1">
        <v>11</v>
      </c>
      <c r="B14" s="1">
        <v>87467</v>
      </c>
      <c r="C14" s="1" t="s">
        <v>83</v>
      </c>
      <c r="D14" s="1" t="s">
        <v>66</v>
      </c>
      <c r="E14" s="1">
        <v>2012</v>
      </c>
      <c r="F14" s="1" t="s">
        <v>25</v>
      </c>
      <c r="G14" s="1" t="s">
        <v>26</v>
      </c>
      <c r="H14" s="2"/>
      <c r="I14" s="2"/>
      <c r="J14" s="2" t="s">
        <v>14</v>
      </c>
    </row>
    <row r="15" spans="1:10" x14ac:dyDescent="0.3">
      <c r="A15" s="1">
        <v>12</v>
      </c>
      <c r="B15" s="1">
        <v>74162</v>
      </c>
      <c r="C15" s="1" t="s">
        <v>84</v>
      </c>
      <c r="D15" s="1" t="s">
        <v>85</v>
      </c>
      <c r="E15" s="1">
        <v>2010</v>
      </c>
      <c r="F15" s="1" t="s">
        <v>30</v>
      </c>
      <c r="G15" s="1" t="s">
        <v>31</v>
      </c>
      <c r="H15" s="2"/>
      <c r="I15" s="2"/>
      <c r="J15" s="2" t="s">
        <v>14</v>
      </c>
    </row>
    <row r="16" spans="1:10" x14ac:dyDescent="0.3">
      <c r="A16" s="1">
        <v>13</v>
      </c>
      <c r="B16" s="1">
        <v>78607</v>
      </c>
      <c r="C16" s="1" t="s">
        <v>86</v>
      </c>
      <c r="D16" s="1" t="s">
        <v>87</v>
      </c>
      <c r="E16" s="1">
        <v>2010</v>
      </c>
      <c r="F16" s="1" t="s">
        <v>34</v>
      </c>
      <c r="G16" s="1" t="s">
        <v>88</v>
      </c>
      <c r="H16" s="2"/>
      <c r="I16" s="2"/>
      <c r="J16" s="2" t="s">
        <v>14</v>
      </c>
    </row>
    <row r="17" spans="1:10" x14ac:dyDescent="0.3">
      <c r="A17" s="1">
        <v>14</v>
      </c>
      <c r="B17" s="1">
        <v>82995</v>
      </c>
      <c r="C17" s="1" t="s">
        <v>57</v>
      </c>
      <c r="D17" s="1" t="s">
        <v>58</v>
      </c>
      <c r="E17" s="1">
        <v>2014</v>
      </c>
      <c r="F17" s="1" t="s">
        <v>34</v>
      </c>
      <c r="G17" s="1" t="s">
        <v>35</v>
      </c>
      <c r="H17" s="2"/>
      <c r="I17" s="2"/>
      <c r="J17" s="2" t="s">
        <v>14</v>
      </c>
    </row>
    <row r="18" spans="1:10" x14ac:dyDescent="0.3">
      <c r="A18" s="1">
        <v>15</v>
      </c>
      <c r="B18" s="1">
        <v>81487</v>
      </c>
      <c r="C18" s="1" t="s">
        <v>59</v>
      </c>
      <c r="D18" s="1" t="s">
        <v>60</v>
      </c>
      <c r="E18" s="1">
        <v>2014</v>
      </c>
      <c r="F18" s="1" t="s">
        <v>34</v>
      </c>
      <c r="G18" s="1" t="s">
        <v>35</v>
      </c>
      <c r="H18" s="2"/>
      <c r="I18" s="2"/>
      <c r="J18" s="2" t="s">
        <v>14</v>
      </c>
    </row>
    <row r="19" spans="1:10" x14ac:dyDescent="0.3">
      <c r="A19" s="1">
        <v>16</v>
      </c>
      <c r="B19" s="38">
        <v>84147</v>
      </c>
      <c r="C19" s="38" t="s">
        <v>156</v>
      </c>
      <c r="D19" s="38" t="s">
        <v>157</v>
      </c>
      <c r="E19" s="38">
        <v>2012</v>
      </c>
      <c r="F19" s="38" t="s">
        <v>30</v>
      </c>
      <c r="G19" s="38" t="s">
        <v>55</v>
      </c>
      <c r="H19" s="39"/>
      <c r="I19" s="39"/>
      <c r="J19" s="39" t="s">
        <v>14</v>
      </c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4"/>
  <sheetViews>
    <sheetView topLeftCell="B13" zoomScale="85" zoomScaleNormal="85" workbookViewId="0">
      <selection activeCell="AP13" sqref="AP1:AP1048576"/>
    </sheetView>
  </sheetViews>
  <sheetFormatPr defaultRowHeight="14.4" x14ac:dyDescent="0.3"/>
  <cols>
    <col min="1" max="1" width="6" hidden="1" customWidth="1"/>
    <col min="2" max="2" width="3.44140625" customWidth="1"/>
    <col min="3" max="3" width="11.44140625" customWidth="1"/>
    <col min="4" max="4" width="13.33203125" customWidth="1"/>
    <col min="5" max="5" width="4.33203125" style="24" customWidth="1"/>
    <col min="6" max="6" width="1.6640625" style="24" customWidth="1"/>
    <col min="7" max="8" width="4.33203125" style="24" customWidth="1"/>
    <col min="9" max="9" width="1.6640625" style="24" customWidth="1"/>
    <col min="10" max="11" width="4.33203125" style="24" customWidth="1"/>
    <col min="12" max="12" width="1.6640625" style="24" customWidth="1"/>
    <col min="13" max="14" width="4.33203125" style="24" customWidth="1"/>
    <col min="15" max="15" width="1.6640625" style="24" customWidth="1"/>
    <col min="16" max="17" width="4.33203125" style="24" customWidth="1"/>
    <col min="18" max="18" width="1.6640625" style="24" customWidth="1"/>
    <col min="19" max="20" width="4.33203125" style="24" customWidth="1"/>
    <col min="21" max="21" width="1.6640625" style="24" customWidth="1"/>
    <col min="22" max="22" width="4.33203125" style="24" customWidth="1"/>
    <col min="23" max="23" width="4.33203125" style="25" customWidth="1"/>
    <col min="24" max="24" width="1.6640625" style="24" customWidth="1"/>
    <col min="25" max="26" width="4.33203125" style="26" customWidth="1"/>
    <col min="27" max="27" width="1.6640625" style="26" customWidth="1"/>
    <col min="28" max="28" width="4.33203125" style="24" customWidth="1"/>
    <col min="29" max="29" width="6.5546875" customWidth="1"/>
    <col min="30" max="30" width="2.33203125" bestFit="1" customWidth="1"/>
    <col min="31" max="31" width="17.33203125" bestFit="1" customWidth="1"/>
    <col min="32" max="32" width="2.44140625" bestFit="1" customWidth="1"/>
    <col min="33" max="33" width="17.33203125" bestFit="1" customWidth="1"/>
    <col min="34" max="38" width="5.109375" bestFit="1" customWidth="1"/>
    <col min="39" max="41" width="4.33203125" customWidth="1"/>
    <col min="42" max="42" width="8.44140625" hidden="1" customWidth="1"/>
  </cols>
  <sheetData>
    <row r="1" spans="1:44" x14ac:dyDescent="0.3">
      <c r="AD1" s="9"/>
      <c r="AE1" s="22"/>
      <c r="AF1" s="9"/>
      <c r="AG1" s="22"/>
      <c r="AH1" s="10"/>
      <c r="AI1" s="10"/>
      <c r="AJ1" s="10"/>
      <c r="AK1" s="10"/>
      <c r="AL1" s="10"/>
      <c r="AM1" s="13"/>
      <c r="AN1" s="13"/>
      <c r="AO1" s="9"/>
      <c r="AP1" s="14"/>
    </row>
    <row r="2" spans="1:44" ht="15" thickBot="1" x14ac:dyDescent="0.35"/>
    <row r="3" spans="1:44" ht="15" thickBot="1" x14ac:dyDescent="0.35">
      <c r="B3" s="101" t="s">
        <v>10</v>
      </c>
      <c r="C3" s="50"/>
      <c r="D3" s="32">
        <v>1</v>
      </c>
      <c r="E3" s="101">
        <v>1</v>
      </c>
      <c r="F3" s="50"/>
      <c r="G3" s="50"/>
      <c r="H3" s="49">
        <v>2</v>
      </c>
      <c r="I3" s="50"/>
      <c r="J3" s="60"/>
      <c r="K3" s="50">
        <v>3</v>
      </c>
      <c r="L3" s="50"/>
      <c r="M3" s="50"/>
      <c r="N3" s="49">
        <v>4</v>
      </c>
      <c r="O3" s="50"/>
      <c r="P3" s="50"/>
      <c r="Q3" s="101" t="s">
        <v>11</v>
      </c>
      <c r="R3" s="50"/>
      <c r="S3" s="50"/>
      <c r="T3" s="49" t="s">
        <v>12</v>
      </c>
      <c r="U3" s="50"/>
      <c r="V3" s="60"/>
      <c r="W3" s="49" t="s">
        <v>13</v>
      </c>
      <c r="X3" s="50"/>
      <c r="Y3" s="51"/>
      <c r="Z3"/>
      <c r="AA3"/>
      <c r="AB3"/>
      <c r="AM3" s="5"/>
      <c r="AN3" s="5"/>
      <c r="AO3" s="5"/>
    </row>
    <row r="4" spans="1:44" ht="14.4" customHeight="1" x14ac:dyDescent="0.3">
      <c r="A4" s="117">
        <v>1</v>
      </c>
      <c r="B4" s="97">
        <v>1</v>
      </c>
      <c r="C4" s="99" t="str">
        <f>IF(ISBLANK(A4),"",VLOOKUP(A4,'dívky presence'!$A$2:$J$100,3)&amp;" "&amp;VLOOKUP(A4,'dívky presence'!$A$2:$J$100,4))</f>
        <v>Tomášková Jana</v>
      </c>
      <c r="D4" s="100"/>
      <c r="E4" s="113" t="s">
        <v>56</v>
      </c>
      <c r="F4" s="114"/>
      <c r="G4" s="115"/>
      <c r="H4" s="6">
        <f>AM8</f>
        <v>3</v>
      </c>
      <c r="I4" s="7" t="s">
        <v>14</v>
      </c>
      <c r="J4" s="8">
        <f>AN8</f>
        <v>1</v>
      </c>
      <c r="K4" s="7">
        <f>AN10</f>
        <v>3</v>
      </c>
      <c r="L4" s="7" t="s">
        <v>14</v>
      </c>
      <c r="M4" s="7">
        <f>AM10</f>
        <v>0</v>
      </c>
      <c r="N4" s="6">
        <f>AM5</f>
        <v>3</v>
      </c>
      <c r="O4" s="7" t="s">
        <v>14</v>
      </c>
      <c r="P4" s="7">
        <f>AN5</f>
        <v>0</v>
      </c>
      <c r="Q4" s="80">
        <f>IF(H4="",0,IF(H4=3,2,1))+IF(K4="",0,IF(K4=3,2,1))+IF(N4="",0,IF(N4=3,2,1))</f>
        <v>6</v>
      </c>
      <c r="R4" s="94"/>
      <c r="S4" s="94"/>
      <c r="T4" s="96">
        <f>IF(H4="",0,H4)+IF(K4="",0,K4)+IF(N4="",0,N4)</f>
        <v>9</v>
      </c>
      <c r="U4" s="72" t="s">
        <v>14</v>
      </c>
      <c r="V4" s="87">
        <f>IF(J4="",0,J4)+IF(M4="",0,M4)+IF(P4="",0,P4)</f>
        <v>1</v>
      </c>
      <c r="W4" s="52" t="s">
        <v>183</v>
      </c>
      <c r="X4" s="52"/>
      <c r="Y4" s="53"/>
      <c r="AE4" s="9"/>
      <c r="AF4" s="10"/>
      <c r="AG4" s="10"/>
      <c r="AH4" s="10" t="s">
        <v>15</v>
      </c>
      <c r="AI4" s="10" t="s">
        <v>16</v>
      </c>
      <c r="AJ4" s="11" t="s">
        <v>17</v>
      </c>
      <c r="AK4" s="10" t="s">
        <v>18</v>
      </c>
      <c r="AL4" s="10" t="s">
        <v>19</v>
      </c>
      <c r="AM4" s="88" t="s">
        <v>20</v>
      </c>
      <c r="AN4" s="88"/>
      <c r="AO4" s="9"/>
      <c r="AP4" s="9" t="s">
        <v>21</v>
      </c>
      <c r="AQ4" s="9"/>
      <c r="AR4" s="9"/>
    </row>
    <row r="5" spans="1:44" ht="14.4" customHeight="1" x14ac:dyDescent="0.3">
      <c r="A5" s="117"/>
      <c r="B5" s="98"/>
      <c r="C5" s="96" t="str">
        <f>IF(ISBLANK(A4),"",VLOOKUP(A4,'dívky presence'!$A$2:$J$100,7))</f>
        <v>TJ Sokol PP Hradec Králové 2</v>
      </c>
      <c r="D5" s="111"/>
      <c r="E5" s="116"/>
      <c r="F5" s="85"/>
      <c r="G5" s="86"/>
      <c r="H5" s="89" t="str">
        <f>"("&amp;AH8&amp;","&amp;AI8&amp;","&amp;AJ8&amp;","&amp;AK8&amp;","&amp;AL8&amp;")"</f>
        <v>(5,-5,5,7,)</v>
      </c>
      <c r="I5" s="90"/>
      <c r="J5" s="91"/>
      <c r="K5" s="90"/>
      <c r="L5" s="90"/>
      <c r="M5" s="90"/>
      <c r="N5" s="92" t="str">
        <f>"("&amp;AH5&amp;","&amp;AI5&amp;","&amp;AJ5&amp;","&amp;AK5&amp;","&amp;AL5&amp;")"</f>
        <v>(6,1,6,,)</v>
      </c>
      <c r="O5" s="93"/>
      <c r="P5" s="93"/>
      <c r="Q5" s="74"/>
      <c r="R5" s="75"/>
      <c r="S5" s="75"/>
      <c r="T5" s="70"/>
      <c r="U5" s="95"/>
      <c r="V5" s="61"/>
      <c r="W5" s="54"/>
      <c r="X5" s="54"/>
      <c r="Y5" s="55"/>
      <c r="AD5" s="9">
        <v>1</v>
      </c>
      <c r="AE5" s="9" t="str">
        <f>C4</f>
        <v>Tomášková Jana</v>
      </c>
      <c r="AF5" s="12">
        <v>4</v>
      </c>
      <c r="AG5" s="9" t="str">
        <f>C10</f>
        <v>Datinská Eliška</v>
      </c>
      <c r="AH5" s="10" t="s">
        <v>159</v>
      </c>
      <c r="AI5" s="10" t="s">
        <v>160</v>
      </c>
      <c r="AJ5" s="10" t="s">
        <v>159</v>
      </c>
      <c r="AK5" s="10"/>
      <c r="AL5" s="10"/>
      <c r="AM5" s="13">
        <f t="shared" ref="AM5:AM10" si="0">IF(ISBLANK(AH5),"",IF(CODE(AH5)=45,0,1)+IF(ISBLANK(AI5),0,IF(CODE(AI5)=45,0,1))+IF(ISBLANK(AJ5),0,IF(CODE(AJ5)=45,0,1))+IF(ISBLANK(AK5),0,IF(CODE(AK5)=45,0,1))+IF(ISBLANK(AL5),0,IF(CODE(AL5)=45,0,1)))</f>
        <v>3</v>
      </c>
      <c r="AN5" s="13">
        <f t="shared" ref="AN5:AN10" si="1">IF(ISBLANK(AH5),"",IF(CODE(AH5)=45,1,0)+IF(ISBLANK(AI5),0,IF(CODE(AI5)=45,1,0))+IF(ISBLANK(AJ5),0,IF(CODE(AJ5)=45,1,0))+IF(ISBLANK(AK5),0,IF(CODE(AK5)=45,1,0))+IF(ISBLANK(AL5),0,IF(CODE(AL5)=45,1,0)))</f>
        <v>0</v>
      </c>
      <c r="AO5" s="9"/>
      <c r="AP5" s="14" t="str">
        <f t="shared" ref="AP5:AP10" si="2">IF(ISBLANK(AH5),"",IF(OR(AM5=3,AN5=3),IF(AND(ISBLANK(AK5),ISBLANK(AL5),OR(AM5=3,AN5=3)),"OK",IF(ABS(IF(CODE(AH5)=45,-1,1)+IF(CODE(AI5)=45,-1,1)+IF(CODE(AJ5)=45,-1,1))=1,IF(AND(ISBLANK(AL5),OR(AM5=3,AN5=3)),"OK",IF(IF(CODE(AH5)=45,-1,1)+IF(CODE(AI5)=45,-1,1)+IF(CODE(AJ5)=45,-1,1)+IF(CODE(AK5)=45,-1,1)=0,"OK","CHYBA")),"CHYBA")),IF(AND(AM5&lt;3,AN5&lt;3),"NEKOMPLETNÍ","CHYBA")))</f>
        <v>OK</v>
      </c>
      <c r="AQ5" s="9"/>
      <c r="AR5" s="9"/>
    </row>
    <row r="6" spans="1:44" ht="14.4" customHeight="1" x14ac:dyDescent="0.3">
      <c r="A6" s="78">
        <v>14</v>
      </c>
      <c r="B6" s="79">
        <v>2</v>
      </c>
      <c r="C6" s="109" t="str">
        <f>IF(ISBLANK(A6),"",VLOOKUP(A6,'dívky presence'!$A$2:$J$100,3)&amp;" "&amp;VLOOKUP(A6,'dívky presence'!$A$2:$J$100,4))</f>
        <v>Vyskočilová Stela</v>
      </c>
      <c r="D6" s="110"/>
      <c r="E6" s="15">
        <f>J4</f>
        <v>1</v>
      </c>
      <c r="F6" s="16" t="s">
        <v>14</v>
      </c>
      <c r="G6" s="16">
        <f>H4</f>
        <v>3</v>
      </c>
      <c r="H6" s="81" t="s">
        <v>56</v>
      </c>
      <c r="I6" s="82"/>
      <c r="J6" s="83"/>
      <c r="K6" s="16">
        <f>AM6</f>
        <v>3</v>
      </c>
      <c r="L6" s="16" t="s">
        <v>14</v>
      </c>
      <c r="M6" s="16">
        <f>AN6</f>
        <v>1</v>
      </c>
      <c r="N6" s="17">
        <f>AM9</f>
        <v>3</v>
      </c>
      <c r="O6" s="16" t="s">
        <v>14</v>
      </c>
      <c r="P6" s="16">
        <f>AN9</f>
        <v>1</v>
      </c>
      <c r="Q6" s="74">
        <f>IF(E6="",0,IF(E6=3,2,1))+IF(K6="",0,IF(K6=3,2,1))+IF(N6="",0,IF(N6=3,2,1))</f>
        <v>5</v>
      </c>
      <c r="R6" s="75"/>
      <c r="S6" s="75"/>
      <c r="T6" s="70">
        <f>IF(E6="",0,E6)+IF(K6="",0,K6)+IF(N6="",0,N6)</f>
        <v>7</v>
      </c>
      <c r="U6" s="72" t="s">
        <v>14</v>
      </c>
      <c r="V6" s="61">
        <f>IF(G6="",0,G6)+IF(M6="",0,M6)+IF(P6="",0,P6)</f>
        <v>5</v>
      </c>
      <c r="W6" s="54" t="s">
        <v>184</v>
      </c>
      <c r="X6" s="54"/>
      <c r="Y6" s="55"/>
      <c r="AD6" s="9">
        <v>2</v>
      </c>
      <c r="AE6" s="9" t="str">
        <f>C6</f>
        <v>Vyskočilová Stela</v>
      </c>
      <c r="AF6" s="9">
        <v>3</v>
      </c>
      <c r="AG6" s="9" t="str">
        <f>C8</f>
        <v>Borecká Karolína</v>
      </c>
      <c r="AH6" s="10" t="s">
        <v>161</v>
      </c>
      <c r="AI6" s="10" t="s">
        <v>162</v>
      </c>
      <c r="AJ6" s="10" t="s">
        <v>164</v>
      </c>
      <c r="AK6" s="10" t="s">
        <v>161</v>
      </c>
      <c r="AL6" s="10"/>
      <c r="AM6" s="13">
        <f t="shared" si="0"/>
        <v>3</v>
      </c>
      <c r="AN6" s="13">
        <f t="shared" si="1"/>
        <v>1</v>
      </c>
      <c r="AO6" s="9"/>
      <c r="AP6" s="14" t="str">
        <f t="shared" si="2"/>
        <v>OK</v>
      </c>
      <c r="AQ6" s="9"/>
      <c r="AR6" s="9"/>
    </row>
    <row r="7" spans="1:44" ht="14.4" customHeight="1" x14ac:dyDescent="0.3">
      <c r="A7" s="78"/>
      <c r="B7" s="80"/>
      <c r="C7" s="96" t="str">
        <f>IF(ISBLANK(A6),"",VLOOKUP(A6,'dívky presence'!$A$2:$J$100,7))</f>
        <v>SK Dobré</v>
      </c>
      <c r="D7" s="111"/>
      <c r="E7" s="67"/>
      <c r="F7" s="68"/>
      <c r="G7" s="68"/>
      <c r="H7" s="84"/>
      <c r="I7" s="85"/>
      <c r="J7" s="86"/>
      <c r="K7" s="68" t="str">
        <f>"("&amp;AH6&amp;","&amp;AI6&amp;","&amp;AJ6&amp;","&amp;AK6&amp;","&amp;AL6&amp;")"</f>
        <v>(7,3,-8,7,)</v>
      </c>
      <c r="L7" s="68"/>
      <c r="M7" s="68"/>
      <c r="N7" s="69" t="str">
        <f>"("&amp;AH9&amp;","&amp;AI9&amp;","&amp;AJ9&amp;","&amp;AK9&amp;","&amp;AL9&amp;")"</f>
        <v>(9,6,-7,9,)</v>
      </c>
      <c r="O7" s="68"/>
      <c r="P7" s="68"/>
      <c r="Q7" s="74"/>
      <c r="R7" s="75"/>
      <c r="S7" s="75"/>
      <c r="T7" s="70"/>
      <c r="U7" s="95"/>
      <c r="V7" s="61"/>
      <c r="W7" s="54"/>
      <c r="X7" s="54"/>
      <c r="Y7" s="55"/>
      <c r="AD7" s="9">
        <v>4</v>
      </c>
      <c r="AE7" s="9" t="str">
        <f>C10</f>
        <v>Datinská Eliška</v>
      </c>
      <c r="AF7" s="9">
        <v>3</v>
      </c>
      <c r="AG7" s="9" t="str">
        <f>C8</f>
        <v>Borecká Karolína</v>
      </c>
      <c r="AH7" s="10" t="s">
        <v>176</v>
      </c>
      <c r="AI7" s="10" t="s">
        <v>177</v>
      </c>
      <c r="AJ7" s="10" t="s">
        <v>176</v>
      </c>
      <c r="AK7" s="10"/>
      <c r="AL7" s="10"/>
      <c r="AM7" s="13">
        <f t="shared" si="0"/>
        <v>0</v>
      </c>
      <c r="AN7" s="13">
        <f t="shared" si="1"/>
        <v>3</v>
      </c>
      <c r="AO7" s="9"/>
      <c r="AP7" s="14" t="str">
        <f t="shared" si="2"/>
        <v>OK</v>
      </c>
      <c r="AQ7" s="9"/>
      <c r="AR7" s="9"/>
    </row>
    <row r="8" spans="1:44" ht="14.4" customHeight="1" x14ac:dyDescent="0.3">
      <c r="A8" s="78">
        <v>7</v>
      </c>
      <c r="B8" s="79">
        <v>3</v>
      </c>
      <c r="C8" s="109" t="str">
        <f>IF(ISBLANK(A8),"",VLOOKUP(A8,'dívky presence'!$A$2:$J$100,3)&amp;" "&amp;VLOOKUP(A8,'dívky presence'!$A$2:$J$100,4))</f>
        <v>Borecká Karolína</v>
      </c>
      <c r="D8" s="110"/>
      <c r="E8" s="15">
        <f>M4</f>
        <v>0</v>
      </c>
      <c r="F8" s="16" t="s">
        <v>14</v>
      </c>
      <c r="G8" s="16">
        <f>K4</f>
        <v>3</v>
      </c>
      <c r="H8" s="17">
        <f>M6</f>
        <v>1</v>
      </c>
      <c r="I8" s="16" t="s">
        <v>14</v>
      </c>
      <c r="J8" s="20">
        <f>K6</f>
        <v>3</v>
      </c>
      <c r="K8" s="81" t="s">
        <v>56</v>
      </c>
      <c r="L8" s="82"/>
      <c r="M8" s="83"/>
      <c r="N8" s="17">
        <f>AN7</f>
        <v>3</v>
      </c>
      <c r="O8" s="16" t="s">
        <v>14</v>
      </c>
      <c r="P8" s="16">
        <f>AM7</f>
        <v>0</v>
      </c>
      <c r="Q8" s="74">
        <f>IF(E8="",0,IF(E8=3,2,1))+IF(H8="",0,IF(H8=3,2,1))+IF(N8="",0,IF(N8=3,2,1))</f>
        <v>4</v>
      </c>
      <c r="R8" s="75"/>
      <c r="S8" s="75"/>
      <c r="T8" s="70">
        <f>IF(E8="",0,E8)+IF(H8="",0,H8)+IF(N8="",0,N8)</f>
        <v>4</v>
      </c>
      <c r="U8" s="72" t="s">
        <v>14</v>
      </c>
      <c r="V8" s="61">
        <f>IF(G8="",0,G8)+IF(J8="",0,J8)+IF(P8="",0,P8)</f>
        <v>6</v>
      </c>
      <c r="W8" s="54" t="s">
        <v>185</v>
      </c>
      <c r="X8" s="54"/>
      <c r="Y8" s="55"/>
      <c r="AD8" s="9">
        <v>1</v>
      </c>
      <c r="AE8" s="9" t="str">
        <f>C4</f>
        <v>Tomášková Jana</v>
      </c>
      <c r="AF8" s="9">
        <v>2</v>
      </c>
      <c r="AG8" s="9" t="str">
        <f>C6</f>
        <v>Vyskočilová Stela</v>
      </c>
      <c r="AH8" s="10" t="s">
        <v>175</v>
      </c>
      <c r="AI8" s="10" t="s">
        <v>177</v>
      </c>
      <c r="AJ8" s="10" t="s">
        <v>175</v>
      </c>
      <c r="AK8" s="10" t="s">
        <v>161</v>
      </c>
      <c r="AL8" s="10"/>
      <c r="AM8" s="13">
        <f t="shared" si="0"/>
        <v>3</v>
      </c>
      <c r="AN8" s="13">
        <f t="shared" si="1"/>
        <v>1</v>
      </c>
      <c r="AO8" s="9"/>
      <c r="AP8" s="14" t="str">
        <f t="shared" si="2"/>
        <v>OK</v>
      </c>
      <c r="AQ8" s="9"/>
      <c r="AR8" s="9"/>
    </row>
    <row r="9" spans="1:44" ht="14.4" customHeight="1" x14ac:dyDescent="0.3">
      <c r="A9" s="78"/>
      <c r="B9" s="80"/>
      <c r="C9" s="96" t="str">
        <f>IF(ISBLANK(A8),"",VLOOKUP(A8,'dívky presence'!$A$2:$J$100,7))</f>
        <v>TTC Ústí nad Orlicí</v>
      </c>
      <c r="D9" s="111"/>
      <c r="E9" s="67" t="str">
        <f>"("&amp;AH10&amp;","&amp;AI10&amp;","&amp;AJ10&amp;","&amp;AK10&amp;","&amp;AL10&amp;")"</f>
        <v>(-4,-11,-9,,)</v>
      </c>
      <c r="F9" s="68"/>
      <c r="G9" s="68"/>
      <c r="H9" s="69"/>
      <c r="I9" s="68"/>
      <c r="J9" s="112"/>
      <c r="K9" s="84"/>
      <c r="L9" s="85"/>
      <c r="M9" s="86"/>
      <c r="N9" s="69"/>
      <c r="O9" s="68"/>
      <c r="P9" s="68"/>
      <c r="Q9" s="74"/>
      <c r="R9" s="75"/>
      <c r="S9" s="75"/>
      <c r="T9" s="70"/>
      <c r="U9" s="95"/>
      <c r="V9" s="61"/>
      <c r="W9" s="54"/>
      <c r="X9" s="54"/>
      <c r="Y9" s="55"/>
      <c r="AD9" s="9">
        <v>2</v>
      </c>
      <c r="AE9" s="9" t="str">
        <f>C6</f>
        <v>Vyskočilová Stela</v>
      </c>
      <c r="AF9" s="9">
        <v>4</v>
      </c>
      <c r="AG9" s="9" t="str">
        <f>C10</f>
        <v>Datinská Eliška</v>
      </c>
      <c r="AH9" s="10" t="s">
        <v>172</v>
      </c>
      <c r="AI9" s="10" t="s">
        <v>159</v>
      </c>
      <c r="AJ9" s="10" t="s">
        <v>163</v>
      </c>
      <c r="AK9" s="10" t="s">
        <v>172</v>
      </c>
      <c r="AL9" s="10"/>
      <c r="AM9" s="13">
        <f t="shared" si="0"/>
        <v>3</v>
      </c>
      <c r="AN9" s="13">
        <f t="shared" si="1"/>
        <v>1</v>
      </c>
      <c r="AO9" s="9"/>
      <c r="AP9" s="14" t="str">
        <f t="shared" si="2"/>
        <v>OK</v>
      </c>
      <c r="AQ9" s="9"/>
      <c r="AR9" s="9"/>
    </row>
    <row r="10" spans="1:44" ht="14.4" customHeight="1" x14ac:dyDescent="0.3">
      <c r="A10" s="78">
        <v>9</v>
      </c>
      <c r="B10" s="98">
        <v>4</v>
      </c>
      <c r="C10" s="109" t="str">
        <f>IF(ISBLANK(A10),"",VLOOKUP(A10,'dívky presence'!$A$2:$J$100,3)&amp;" "&amp;VLOOKUP(A10,'dívky presence'!$A$2:$J$100,4))</f>
        <v>Datinská Eliška</v>
      </c>
      <c r="D10" s="110"/>
      <c r="E10" s="23">
        <f>P4</f>
        <v>0</v>
      </c>
      <c r="F10" s="7" t="s">
        <v>14</v>
      </c>
      <c r="G10" s="7">
        <f>N4</f>
        <v>3</v>
      </c>
      <c r="H10" s="6">
        <f>P6</f>
        <v>1</v>
      </c>
      <c r="I10" s="7" t="s">
        <v>14</v>
      </c>
      <c r="J10" s="8">
        <f>N6</f>
        <v>3</v>
      </c>
      <c r="K10" s="7">
        <f>P8</f>
        <v>0</v>
      </c>
      <c r="L10" s="7" t="s">
        <v>14</v>
      </c>
      <c r="M10" s="7">
        <f>N8</f>
        <v>3</v>
      </c>
      <c r="N10" s="81" t="s">
        <v>56</v>
      </c>
      <c r="O10" s="82"/>
      <c r="P10" s="104"/>
      <c r="Q10" s="74">
        <f>IF(E10="",0,IF(E10=3,2,1))+IF(H10="",0,IF(H10=3,2,1))+IF(K10="",0,IF(K10=3,2,1))</f>
        <v>3</v>
      </c>
      <c r="R10" s="75"/>
      <c r="S10" s="75"/>
      <c r="T10" s="70">
        <f>IF(E10="",0,E10)+IF(H10="",0,H10)+IF(K10="",0,K10)</f>
        <v>1</v>
      </c>
      <c r="U10" s="72" t="s">
        <v>14</v>
      </c>
      <c r="V10" s="61">
        <f>IF(G10="",0,G10)+IF(J10="",0,J10)+IF(M10="",0,M10)</f>
        <v>9</v>
      </c>
      <c r="W10" s="56" t="s">
        <v>186</v>
      </c>
      <c r="X10" s="56"/>
      <c r="Y10" s="57"/>
      <c r="AD10" s="9">
        <v>3</v>
      </c>
      <c r="AE10" s="9" t="str">
        <f>C8</f>
        <v>Borecká Karolína</v>
      </c>
      <c r="AF10" s="9">
        <v>1</v>
      </c>
      <c r="AG10" s="9" t="str">
        <f>C4</f>
        <v>Tomášková Jana</v>
      </c>
      <c r="AH10" s="10" t="s">
        <v>173</v>
      </c>
      <c r="AI10" s="10" t="s">
        <v>181</v>
      </c>
      <c r="AJ10" s="10" t="s">
        <v>170</v>
      </c>
      <c r="AK10" s="10"/>
      <c r="AL10" s="10"/>
      <c r="AM10" s="13">
        <f t="shared" si="0"/>
        <v>0</v>
      </c>
      <c r="AN10" s="13">
        <f t="shared" si="1"/>
        <v>3</v>
      </c>
      <c r="AO10" s="9"/>
      <c r="AP10" s="14" t="str">
        <f t="shared" si="2"/>
        <v>OK</v>
      </c>
      <c r="AQ10" s="9"/>
      <c r="AR10" s="9"/>
    </row>
    <row r="11" spans="1:44" ht="15" customHeight="1" thickBot="1" x14ac:dyDescent="0.35">
      <c r="A11" s="78"/>
      <c r="B11" s="108"/>
      <c r="C11" s="102" t="str">
        <f>IF(ISBLANK(A10),"",VLOOKUP(A10,'dívky presence'!$A$2:$J$100,7))</f>
        <v>TJ Borová</v>
      </c>
      <c r="D11" s="103"/>
      <c r="E11" s="63"/>
      <c r="F11" s="64"/>
      <c r="G11" s="64"/>
      <c r="H11" s="65"/>
      <c r="I11" s="64"/>
      <c r="J11" s="66"/>
      <c r="K11" s="64" t="str">
        <f>"("&amp;AH7&amp;","&amp;AI7&amp;","&amp;AJ7&amp;","&amp;AK7&amp;","&amp;AL7&amp;")"</f>
        <v>(-3,-5,-3,,)</v>
      </c>
      <c r="L11" s="64"/>
      <c r="M11" s="64"/>
      <c r="N11" s="105"/>
      <c r="O11" s="106"/>
      <c r="P11" s="107"/>
      <c r="Q11" s="76"/>
      <c r="R11" s="77"/>
      <c r="S11" s="77"/>
      <c r="T11" s="71"/>
      <c r="U11" s="73"/>
      <c r="V11" s="62"/>
      <c r="W11" s="58"/>
      <c r="X11" s="58"/>
      <c r="Y11" s="59"/>
      <c r="Z11"/>
      <c r="AA11"/>
      <c r="AB11"/>
    </row>
    <row r="13" spans="1:44" ht="15" thickBot="1" x14ac:dyDescent="0.35"/>
    <row r="14" spans="1:44" s="38" customFormat="1" ht="15" thickBot="1" x14ac:dyDescent="0.35">
      <c r="B14" s="101" t="s">
        <v>10</v>
      </c>
      <c r="C14" s="50"/>
      <c r="D14" s="32">
        <v>2</v>
      </c>
      <c r="E14" s="101">
        <v>1</v>
      </c>
      <c r="F14" s="50"/>
      <c r="G14" s="50"/>
      <c r="H14" s="49">
        <v>2</v>
      </c>
      <c r="I14" s="50"/>
      <c r="J14" s="60"/>
      <c r="K14" s="50">
        <v>3</v>
      </c>
      <c r="L14" s="50"/>
      <c r="M14" s="50"/>
      <c r="N14" s="49">
        <v>4</v>
      </c>
      <c r="O14" s="50"/>
      <c r="P14" s="50"/>
      <c r="Q14" s="101" t="s">
        <v>11</v>
      </c>
      <c r="R14" s="50"/>
      <c r="S14" s="50"/>
      <c r="T14" s="49" t="s">
        <v>12</v>
      </c>
      <c r="U14" s="50"/>
      <c r="V14" s="60"/>
      <c r="W14" s="49" t="s">
        <v>13</v>
      </c>
      <c r="X14" s="50"/>
      <c r="Y14" s="51"/>
      <c r="AM14" s="5"/>
      <c r="AN14" s="5"/>
      <c r="AO14" s="5"/>
    </row>
    <row r="15" spans="1:44" s="38" customFormat="1" ht="14.4" customHeight="1" x14ac:dyDescent="0.3">
      <c r="A15" s="117">
        <v>2</v>
      </c>
      <c r="B15" s="97">
        <v>1</v>
      </c>
      <c r="C15" s="99" t="str">
        <f>IF(ISBLANK(A15),"",VLOOKUP(A15,'dívky presence'!$A$2:$J$100,3)&amp;" "&amp;VLOOKUP(A15,'dívky presence'!$A$2:$J$100,4))</f>
        <v>Kovaříčková Tereza</v>
      </c>
      <c r="D15" s="100"/>
      <c r="E15" s="113" t="s">
        <v>56</v>
      </c>
      <c r="F15" s="114"/>
      <c r="G15" s="115"/>
      <c r="H15" s="6">
        <f>AM19</f>
        <v>3</v>
      </c>
      <c r="I15" s="7" t="s">
        <v>14</v>
      </c>
      <c r="J15" s="8">
        <f>AN19</f>
        <v>0</v>
      </c>
      <c r="K15" s="7">
        <f>AN21</f>
        <v>3</v>
      </c>
      <c r="L15" s="7" t="s">
        <v>14</v>
      </c>
      <c r="M15" s="7">
        <f>AM21</f>
        <v>0</v>
      </c>
      <c r="N15" s="6">
        <f>AM16</f>
        <v>3</v>
      </c>
      <c r="O15" s="7" t="s">
        <v>14</v>
      </c>
      <c r="P15" s="7">
        <f>AN16</f>
        <v>0</v>
      </c>
      <c r="Q15" s="80">
        <f>IF(H15="",0,IF(H15=3,2,1))+IF(K15="",0,IF(K15=3,2,1))+IF(N15="",0,IF(N15=3,2,1))</f>
        <v>6</v>
      </c>
      <c r="R15" s="94"/>
      <c r="S15" s="94"/>
      <c r="T15" s="96">
        <f>IF(H15="",0,H15)+IF(K15="",0,K15)+IF(N15="",0,N15)</f>
        <v>9</v>
      </c>
      <c r="U15" s="72" t="s">
        <v>14</v>
      </c>
      <c r="V15" s="87">
        <f>IF(J15="",0,J15)+IF(M15="",0,M15)+IF(P15="",0,P15)</f>
        <v>0</v>
      </c>
      <c r="W15" s="52" t="s">
        <v>183</v>
      </c>
      <c r="X15" s="52"/>
      <c r="Y15" s="53"/>
      <c r="Z15" s="26"/>
      <c r="AA15" s="26"/>
      <c r="AB15" s="27"/>
      <c r="AE15" s="9"/>
      <c r="AF15" s="10"/>
      <c r="AG15" s="10"/>
      <c r="AH15" s="10" t="s">
        <v>15</v>
      </c>
      <c r="AI15" s="10" t="s">
        <v>16</v>
      </c>
      <c r="AJ15" s="11" t="s">
        <v>17</v>
      </c>
      <c r="AK15" s="10" t="s">
        <v>18</v>
      </c>
      <c r="AL15" s="10" t="s">
        <v>19</v>
      </c>
      <c r="AM15" s="88" t="s">
        <v>20</v>
      </c>
      <c r="AN15" s="88"/>
      <c r="AO15" s="9"/>
      <c r="AP15" s="9" t="s">
        <v>21</v>
      </c>
      <c r="AQ15" s="9"/>
      <c r="AR15" s="9"/>
    </row>
    <row r="16" spans="1:44" s="38" customFormat="1" ht="14.4" customHeight="1" x14ac:dyDescent="0.3">
      <c r="A16" s="117"/>
      <c r="B16" s="98"/>
      <c r="C16" s="96" t="str">
        <f>IF(ISBLANK(A15),"",VLOOKUP(A15,'dívky presence'!$A$2:$J$100,7))</f>
        <v>SK Dobré</v>
      </c>
      <c r="D16" s="111"/>
      <c r="E16" s="116"/>
      <c r="F16" s="85"/>
      <c r="G16" s="86"/>
      <c r="H16" s="89" t="str">
        <f>"("&amp;AH19&amp;","&amp;AI19&amp;","&amp;AJ19&amp;","&amp;AK19&amp;","&amp;AL19&amp;")"</f>
        <v>(1,5,4,,)</v>
      </c>
      <c r="I16" s="90"/>
      <c r="J16" s="91"/>
      <c r="K16" s="90"/>
      <c r="L16" s="90"/>
      <c r="M16" s="90"/>
      <c r="N16" s="92" t="str">
        <f>"("&amp;AH16&amp;","&amp;AI16&amp;","&amp;AJ16&amp;","&amp;AK16&amp;","&amp;AL16&amp;")"</f>
        <v>(1,4,2,,)</v>
      </c>
      <c r="O16" s="93"/>
      <c r="P16" s="93"/>
      <c r="Q16" s="74"/>
      <c r="R16" s="75"/>
      <c r="S16" s="75"/>
      <c r="T16" s="70"/>
      <c r="U16" s="95"/>
      <c r="V16" s="61"/>
      <c r="W16" s="54"/>
      <c r="X16" s="54"/>
      <c r="Y16" s="55"/>
      <c r="Z16" s="26"/>
      <c r="AA16" s="26"/>
      <c r="AB16" s="27"/>
      <c r="AD16" s="9">
        <v>1</v>
      </c>
      <c r="AE16" s="9" t="str">
        <f>C15</f>
        <v>Kovaříčková Tereza</v>
      </c>
      <c r="AF16" s="12">
        <v>4</v>
      </c>
      <c r="AG16" s="9" t="str">
        <f>C21</f>
        <v>Nováková Nelly</v>
      </c>
      <c r="AH16" s="10" t="s">
        <v>160</v>
      </c>
      <c r="AI16" s="10" t="s">
        <v>165</v>
      </c>
      <c r="AJ16" s="10" t="s">
        <v>166</v>
      </c>
      <c r="AK16" s="10"/>
      <c r="AL16" s="10"/>
      <c r="AM16" s="13">
        <f t="shared" ref="AM16:AM21" si="3">IF(ISBLANK(AH16),"",IF(CODE(AH16)=45,0,1)+IF(ISBLANK(AI16),0,IF(CODE(AI16)=45,0,1))+IF(ISBLANK(AJ16),0,IF(CODE(AJ16)=45,0,1))+IF(ISBLANK(AK16),0,IF(CODE(AK16)=45,0,1))+IF(ISBLANK(AL16),0,IF(CODE(AL16)=45,0,1)))</f>
        <v>3</v>
      </c>
      <c r="AN16" s="13">
        <f t="shared" ref="AN16:AN21" si="4">IF(ISBLANK(AH16),"",IF(CODE(AH16)=45,1,0)+IF(ISBLANK(AI16),0,IF(CODE(AI16)=45,1,0))+IF(ISBLANK(AJ16),0,IF(CODE(AJ16)=45,1,0))+IF(ISBLANK(AK16),0,IF(CODE(AK16)=45,1,0))+IF(ISBLANK(AL16),0,IF(CODE(AL16)=45,1,0)))</f>
        <v>0</v>
      </c>
      <c r="AO16" s="9"/>
      <c r="AP16" s="14" t="str">
        <f t="shared" ref="AP16:AP21" si="5">IF(ISBLANK(AH16),"",IF(OR(AM16=3,AN16=3),IF(AND(ISBLANK(AK16),ISBLANK(AL16),OR(AM16=3,AN16=3)),"OK",IF(ABS(IF(CODE(AH16)=45,-1,1)+IF(CODE(AI16)=45,-1,1)+IF(CODE(AJ16)=45,-1,1))=1,IF(AND(ISBLANK(AL16),OR(AM16=3,AN16=3)),"OK",IF(IF(CODE(AH16)=45,-1,1)+IF(CODE(AI16)=45,-1,1)+IF(CODE(AJ16)=45,-1,1)+IF(CODE(AK16)=45,-1,1)=0,"OK","CHYBA")),"CHYBA")),IF(AND(AM16&lt;3,AN16&lt;3),"NEKOMPLETNÍ","CHYBA")))</f>
        <v>OK</v>
      </c>
      <c r="AQ16" s="9"/>
      <c r="AR16" s="9"/>
    </row>
    <row r="17" spans="1:44" s="38" customFormat="1" ht="14.4" customHeight="1" x14ac:dyDescent="0.3">
      <c r="A17" s="78">
        <v>11</v>
      </c>
      <c r="B17" s="79">
        <v>2</v>
      </c>
      <c r="C17" s="109" t="str">
        <f>IF(ISBLANK(A17),"",VLOOKUP(A17,'dívky presence'!$A$2:$J$100,3)&amp;" "&amp;VLOOKUP(A17,'dívky presence'!$A$2:$J$100,4))</f>
        <v>Dušková Laura</v>
      </c>
      <c r="D17" s="110"/>
      <c r="E17" s="15">
        <f>J15</f>
        <v>0</v>
      </c>
      <c r="F17" s="16" t="s">
        <v>14</v>
      </c>
      <c r="G17" s="16">
        <f>H15</f>
        <v>3</v>
      </c>
      <c r="H17" s="81" t="s">
        <v>56</v>
      </c>
      <c r="I17" s="82"/>
      <c r="J17" s="83"/>
      <c r="K17" s="16">
        <f>AM17</f>
        <v>1</v>
      </c>
      <c r="L17" s="16" t="s">
        <v>14</v>
      </c>
      <c r="M17" s="16">
        <f>AN17</f>
        <v>3</v>
      </c>
      <c r="N17" s="17">
        <f>AM20</f>
        <v>3</v>
      </c>
      <c r="O17" s="16" t="s">
        <v>14</v>
      </c>
      <c r="P17" s="16">
        <f>AN20</f>
        <v>0</v>
      </c>
      <c r="Q17" s="74">
        <f>IF(E17="",0,IF(E17=3,2,1))+IF(K17="",0,IF(K17=3,2,1))+IF(N17="",0,IF(N17=3,2,1))</f>
        <v>4</v>
      </c>
      <c r="R17" s="75"/>
      <c r="S17" s="75"/>
      <c r="T17" s="70">
        <f>IF(E17="",0,E17)+IF(K17="",0,K17)+IF(N17="",0,N17)</f>
        <v>4</v>
      </c>
      <c r="U17" s="72" t="s">
        <v>14</v>
      </c>
      <c r="V17" s="61">
        <f>IF(G17="",0,G17)+IF(M17="",0,M17)+IF(P17="",0,P17)</f>
        <v>6</v>
      </c>
      <c r="W17" s="54" t="s">
        <v>185</v>
      </c>
      <c r="X17" s="54"/>
      <c r="Y17" s="55"/>
      <c r="Z17" s="26"/>
      <c r="AA17" s="26"/>
      <c r="AB17" s="27"/>
      <c r="AD17" s="9">
        <v>2</v>
      </c>
      <c r="AE17" s="9" t="str">
        <f>C17</f>
        <v>Dušková Laura</v>
      </c>
      <c r="AF17" s="9">
        <v>3</v>
      </c>
      <c r="AG17" s="9" t="str">
        <f>C19</f>
        <v>Bártová Bára</v>
      </c>
      <c r="AH17" s="10" t="s">
        <v>169</v>
      </c>
      <c r="AI17" s="10" t="s">
        <v>164</v>
      </c>
      <c r="AJ17" s="10" t="s">
        <v>170</v>
      </c>
      <c r="AK17" s="10" t="s">
        <v>163</v>
      </c>
      <c r="AL17" s="10"/>
      <c r="AM17" s="13">
        <f t="shared" si="3"/>
        <v>1</v>
      </c>
      <c r="AN17" s="13">
        <f t="shared" si="4"/>
        <v>3</v>
      </c>
      <c r="AO17" s="9"/>
      <c r="AP17" s="14" t="str">
        <f t="shared" si="5"/>
        <v>OK</v>
      </c>
      <c r="AQ17" s="9"/>
      <c r="AR17" s="9"/>
    </row>
    <row r="18" spans="1:44" s="38" customFormat="1" ht="14.4" customHeight="1" x14ac:dyDescent="0.3">
      <c r="A18" s="78"/>
      <c r="B18" s="80"/>
      <c r="C18" s="96" t="str">
        <f>IF(ISBLANK(A17),"",VLOOKUP(A17,'dívky presence'!$A$2:$J$100,7))</f>
        <v>TTC Ústí nad Orlicí</v>
      </c>
      <c r="D18" s="111"/>
      <c r="E18" s="67"/>
      <c r="F18" s="68"/>
      <c r="G18" s="68"/>
      <c r="H18" s="84"/>
      <c r="I18" s="85"/>
      <c r="J18" s="86"/>
      <c r="K18" s="68" t="str">
        <f>"("&amp;AH17&amp;","&amp;AI17&amp;","&amp;AJ17&amp;","&amp;AK17&amp;","&amp;AL17&amp;")"</f>
        <v>(8,-8,-9,-7,)</v>
      </c>
      <c r="L18" s="68"/>
      <c r="M18" s="68"/>
      <c r="N18" s="69" t="str">
        <f>"("&amp;AH20&amp;","&amp;AI20&amp;","&amp;AJ20&amp;","&amp;AK20&amp;","&amp;AL20&amp;")"</f>
        <v>(10,7,6,,)</v>
      </c>
      <c r="O18" s="68"/>
      <c r="P18" s="68"/>
      <c r="Q18" s="74"/>
      <c r="R18" s="75"/>
      <c r="S18" s="75"/>
      <c r="T18" s="70"/>
      <c r="U18" s="95"/>
      <c r="V18" s="61"/>
      <c r="W18" s="54"/>
      <c r="X18" s="54"/>
      <c r="Y18" s="55"/>
      <c r="Z18" s="26"/>
      <c r="AA18" s="26"/>
      <c r="AB18" s="27"/>
      <c r="AD18" s="9">
        <v>4</v>
      </c>
      <c r="AE18" s="9" t="str">
        <f>C21</f>
        <v>Nováková Nelly</v>
      </c>
      <c r="AF18" s="9">
        <v>3</v>
      </c>
      <c r="AG18" s="9" t="str">
        <f>C19</f>
        <v>Bártová Bára</v>
      </c>
      <c r="AH18" s="10" t="s">
        <v>163</v>
      </c>
      <c r="AI18" s="10" t="s">
        <v>172</v>
      </c>
      <c r="AJ18" s="10" t="s">
        <v>178</v>
      </c>
      <c r="AK18" s="10" t="s">
        <v>177</v>
      </c>
      <c r="AL18" s="10"/>
      <c r="AM18" s="13">
        <f t="shared" si="3"/>
        <v>1</v>
      </c>
      <c r="AN18" s="13">
        <f t="shared" si="4"/>
        <v>3</v>
      </c>
      <c r="AO18" s="9"/>
      <c r="AP18" s="14" t="str">
        <f t="shared" si="5"/>
        <v>OK</v>
      </c>
      <c r="AQ18" s="9"/>
      <c r="AR18" s="9"/>
    </row>
    <row r="19" spans="1:44" s="38" customFormat="1" ht="14.4" customHeight="1" x14ac:dyDescent="0.3">
      <c r="A19" s="78">
        <v>8</v>
      </c>
      <c r="B19" s="79">
        <v>3</v>
      </c>
      <c r="C19" s="109" t="str">
        <f>IF(ISBLANK(A19),"",VLOOKUP(A19,'dívky presence'!$A$2:$J$100,3)&amp;" "&amp;VLOOKUP(A19,'dívky presence'!$A$2:$J$100,4))</f>
        <v>Bártová Bára</v>
      </c>
      <c r="D19" s="110"/>
      <c r="E19" s="15">
        <f>M15</f>
        <v>0</v>
      </c>
      <c r="F19" s="16" t="s">
        <v>14</v>
      </c>
      <c r="G19" s="16">
        <f>K15</f>
        <v>3</v>
      </c>
      <c r="H19" s="17">
        <f>M17</f>
        <v>3</v>
      </c>
      <c r="I19" s="16" t="s">
        <v>14</v>
      </c>
      <c r="J19" s="20">
        <f>K17</f>
        <v>1</v>
      </c>
      <c r="K19" s="81" t="s">
        <v>56</v>
      </c>
      <c r="L19" s="82"/>
      <c r="M19" s="83"/>
      <c r="N19" s="17">
        <f>AN18</f>
        <v>3</v>
      </c>
      <c r="O19" s="16" t="s">
        <v>14</v>
      </c>
      <c r="P19" s="16">
        <f>AM18</f>
        <v>1</v>
      </c>
      <c r="Q19" s="74">
        <f>IF(E19="",0,IF(E19=3,2,1))+IF(H19="",0,IF(H19=3,2,1))+IF(N19="",0,IF(N19=3,2,1))</f>
        <v>5</v>
      </c>
      <c r="R19" s="75"/>
      <c r="S19" s="75"/>
      <c r="T19" s="70">
        <f>IF(E19="",0,E19)+IF(H19="",0,H19)+IF(N19="",0,N19)</f>
        <v>6</v>
      </c>
      <c r="U19" s="72" t="s">
        <v>14</v>
      </c>
      <c r="V19" s="61">
        <f>IF(G19="",0,G19)+IF(J19="",0,J19)+IF(P19="",0,P19)</f>
        <v>5</v>
      </c>
      <c r="W19" s="54" t="s">
        <v>184</v>
      </c>
      <c r="X19" s="54"/>
      <c r="Y19" s="55"/>
      <c r="Z19" s="26"/>
      <c r="AA19" s="26"/>
      <c r="AB19" s="27"/>
      <c r="AD19" s="9">
        <v>1</v>
      </c>
      <c r="AE19" s="9" t="str">
        <f>C15</f>
        <v>Kovaříčková Tereza</v>
      </c>
      <c r="AF19" s="9">
        <v>2</v>
      </c>
      <c r="AG19" s="9" t="str">
        <f>C17</f>
        <v>Dušková Laura</v>
      </c>
      <c r="AH19" s="10" t="s">
        <v>160</v>
      </c>
      <c r="AI19" s="10" t="s">
        <v>175</v>
      </c>
      <c r="AJ19" s="10" t="s">
        <v>165</v>
      </c>
      <c r="AK19" s="10"/>
      <c r="AL19" s="10"/>
      <c r="AM19" s="13">
        <f t="shared" si="3"/>
        <v>3</v>
      </c>
      <c r="AN19" s="13">
        <f t="shared" si="4"/>
        <v>0</v>
      </c>
      <c r="AO19" s="9"/>
      <c r="AP19" s="14" t="str">
        <f t="shared" si="5"/>
        <v>OK</v>
      </c>
      <c r="AQ19" s="9"/>
      <c r="AR19" s="9"/>
    </row>
    <row r="20" spans="1:44" s="38" customFormat="1" ht="14.4" customHeight="1" x14ac:dyDescent="0.3">
      <c r="A20" s="78"/>
      <c r="B20" s="80"/>
      <c r="C20" s="96" t="str">
        <f>IF(ISBLANK(A19),"",VLOOKUP(A19,'dívky presence'!$A$2:$J$100,7))</f>
        <v>TJ Sokol PP Hradec Králové 2</v>
      </c>
      <c r="D20" s="111"/>
      <c r="E20" s="67" t="str">
        <f>"("&amp;AH21&amp;","&amp;AI21&amp;","&amp;AJ21&amp;","&amp;AK21&amp;","&amp;AL21&amp;")"</f>
        <v>(-9,-2,-8,,)</v>
      </c>
      <c r="F20" s="68"/>
      <c r="G20" s="68"/>
      <c r="H20" s="69"/>
      <c r="I20" s="68"/>
      <c r="J20" s="112"/>
      <c r="K20" s="84"/>
      <c r="L20" s="85"/>
      <c r="M20" s="86"/>
      <c r="N20" s="69"/>
      <c r="O20" s="68"/>
      <c r="P20" s="68"/>
      <c r="Q20" s="74"/>
      <c r="R20" s="75"/>
      <c r="S20" s="75"/>
      <c r="T20" s="70"/>
      <c r="U20" s="95"/>
      <c r="V20" s="61"/>
      <c r="W20" s="54"/>
      <c r="X20" s="54"/>
      <c r="Y20" s="55"/>
      <c r="Z20" s="26"/>
      <c r="AA20" s="26"/>
      <c r="AB20" s="27"/>
      <c r="AD20" s="9">
        <v>2</v>
      </c>
      <c r="AE20" s="9" t="str">
        <f>C17</f>
        <v>Dušková Laura</v>
      </c>
      <c r="AF20" s="9">
        <v>4</v>
      </c>
      <c r="AG20" s="9" t="str">
        <f>C21</f>
        <v>Nováková Nelly</v>
      </c>
      <c r="AH20" s="10" t="s">
        <v>182</v>
      </c>
      <c r="AI20" s="10" t="s">
        <v>161</v>
      </c>
      <c r="AJ20" s="10" t="s">
        <v>159</v>
      </c>
      <c r="AK20" s="10"/>
      <c r="AL20" s="10"/>
      <c r="AM20" s="13">
        <f t="shared" si="3"/>
        <v>3</v>
      </c>
      <c r="AN20" s="13">
        <f t="shared" si="4"/>
        <v>0</v>
      </c>
      <c r="AO20" s="9"/>
      <c r="AP20" s="14" t="str">
        <f t="shared" si="5"/>
        <v>OK</v>
      </c>
      <c r="AQ20" s="9"/>
      <c r="AR20" s="9"/>
    </row>
    <row r="21" spans="1:44" s="38" customFormat="1" ht="14.4" customHeight="1" x14ac:dyDescent="0.3">
      <c r="A21" s="78">
        <v>10</v>
      </c>
      <c r="B21" s="98">
        <v>4</v>
      </c>
      <c r="C21" s="109" t="str">
        <f>IF(ISBLANK(A21),"",VLOOKUP(A21,'dívky presence'!$A$2:$J$100,3)&amp;" "&amp;VLOOKUP(A21,'dívky presence'!$A$2:$J$100,4))</f>
        <v>Nováková Nelly</v>
      </c>
      <c r="D21" s="110"/>
      <c r="E21" s="23">
        <f>P15</f>
        <v>0</v>
      </c>
      <c r="F21" s="7" t="s">
        <v>14</v>
      </c>
      <c r="G21" s="7">
        <f>N15</f>
        <v>3</v>
      </c>
      <c r="H21" s="6">
        <f>P17</f>
        <v>0</v>
      </c>
      <c r="I21" s="7" t="s">
        <v>14</v>
      </c>
      <c r="J21" s="8">
        <f>N17</f>
        <v>3</v>
      </c>
      <c r="K21" s="7">
        <f>P19</f>
        <v>1</v>
      </c>
      <c r="L21" s="7" t="s">
        <v>14</v>
      </c>
      <c r="M21" s="7">
        <f>N19</f>
        <v>3</v>
      </c>
      <c r="N21" s="81" t="s">
        <v>56</v>
      </c>
      <c r="O21" s="82"/>
      <c r="P21" s="104"/>
      <c r="Q21" s="74">
        <f>IF(E21="",0,IF(E21=3,2,1))+IF(H21="",0,IF(H21=3,2,1))+IF(K21="",0,IF(K21=3,2,1))</f>
        <v>3</v>
      </c>
      <c r="R21" s="75"/>
      <c r="S21" s="75"/>
      <c r="T21" s="70">
        <f>IF(E21="",0,E21)+IF(H21="",0,H21)+IF(K21="",0,K21)</f>
        <v>1</v>
      </c>
      <c r="U21" s="72" t="s">
        <v>14</v>
      </c>
      <c r="V21" s="61">
        <f>IF(G21="",0,G21)+IF(J21="",0,J21)+IF(M21="",0,M21)</f>
        <v>9</v>
      </c>
      <c r="W21" s="56" t="s">
        <v>186</v>
      </c>
      <c r="X21" s="56"/>
      <c r="Y21" s="57"/>
      <c r="Z21" s="26"/>
      <c r="AA21" s="26"/>
      <c r="AB21" s="27"/>
      <c r="AD21" s="9">
        <v>3</v>
      </c>
      <c r="AE21" s="9" t="str">
        <f>C19</f>
        <v>Bártová Bára</v>
      </c>
      <c r="AF21" s="9">
        <v>1</v>
      </c>
      <c r="AG21" s="9" t="str">
        <f>C15</f>
        <v>Kovaříčková Tereza</v>
      </c>
      <c r="AH21" s="10" t="s">
        <v>170</v>
      </c>
      <c r="AI21" s="10" t="s">
        <v>171</v>
      </c>
      <c r="AJ21" s="10" t="s">
        <v>164</v>
      </c>
      <c r="AK21" s="10"/>
      <c r="AL21" s="10"/>
      <c r="AM21" s="13">
        <f t="shared" si="3"/>
        <v>0</v>
      </c>
      <c r="AN21" s="13">
        <f t="shared" si="4"/>
        <v>3</v>
      </c>
      <c r="AO21" s="9"/>
      <c r="AP21" s="14" t="str">
        <f t="shared" si="5"/>
        <v>OK</v>
      </c>
      <c r="AQ21" s="9"/>
      <c r="AR21" s="9"/>
    </row>
    <row r="22" spans="1:44" s="38" customFormat="1" ht="15" customHeight="1" thickBot="1" x14ac:dyDescent="0.35">
      <c r="A22" s="78"/>
      <c r="B22" s="108"/>
      <c r="C22" s="102" t="str">
        <f>IF(ISBLANK(A21),"",VLOOKUP(A21,'dívky presence'!$A$2:$J$100,7))</f>
        <v>KST Holice</v>
      </c>
      <c r="D22" s="103"/>
      <c r="E22" s="63"/>
      <c r="F22" s="64"/>
      <c r="G22" s="64"/>
      <c r="H22" s="65"/>
      <c r="I22" s="64"/>
      <c r="J22" s="66"/>
      <c r="K22" s="64" t="str">
        <f>"("&amp;AH18&amp;","&amp;AI18&amp;","&amp;AJ18&amp;","&amp;AK18&amp;","&amp;AL18&amp;")"</f>
        <v>(-7,9,-6,-5,)</v>
      </c>
      <c r="L22" s="64"/>
      <c r="M22" s="64"/>
      <c r="N22" s="105"/>
      <c r="O22" s="106"/>
      <c r="P22" s="107"/>
      <c r="Q22" s="76"/>
      <c r="R22" s="77"/>
      <c r="S22" s="77"/>
      <c r="T22" s="71"/>
      <c r="U22" s="73"/>
      <c r="V22" s="62"/>
      <c r="W22" s="58"/>
      <c r="X22" s="58"/>
      <c r="Y22" s="59"/>
    </row>
    <row r="24" spans="1:44" ht="15" thickBot="1" x14ac:dyDescent="0.35"/>
    <row r="25" spans="1:44" s="38" customFormat="1" ht="15" thickBot="1" x14ac:dyDescent="0.35">
      <c r="B25" s="101" t="s">
        <v>10</v>
      </c>
      <c r="C25" s="50"/>
      <c r="D25" s="32">
        <v>3</v>
      </c>
      <c r="E25" s="101">
        <v>1</v>
      </c>
      <c r="F25" s="50"/>
      <c r="G25" s="50"/>
      <c r="H25" s="49">
        <v>2</v>
      </c>
      <c r="I25" s="50"/>
      <c r="J25" s="60"/>
      <c r="K25" s="50">
        <v>3</v>
      </c>
      <c r="L25" s="50"/>
      <c r="M25" s="50"/>
      <c r="N25" s="49">
        <v>4</v>
      </c>
      <c r="O25" s="50"/>
      <c r="P25" s="50"/>
      <c r="Q25" s="101" t="s">
        <v>11</v>
      </c>
      <c r="R25" s="50"/>
      <c r="S25" s="50"/>
      <c r="T25" s="49" t="s">
        <v>12</v>
      </c>
      <c r="U25" s="50"/>
      <c r="V25" s="60"/>
      <c r="W25" s="49" t="s">
        <v>13</v>
      </c>
      <c r="X25" s="50"/>
      <c r="Y25" s="51"/>
      <c r="AM25" s="5"/>
      <c r="AN25" s="5"/>
      <c r="AO25" s="5"/>
    </row>
    <row r="26" spans="1:44" s="38" customFormat="1" ht="14.4" customHeight="1" x14ac:dyDescent="0.3">
      <c r="A26" s="117">
        <v>3</v>
      </c>
      <c r="B26" s="97">
        <v>1</v>
      </c>
      <c r="C26" s="99" t="str">
        <f>IF(ISBLANK(A26),"",VLOOKUP(A26,'dívky presence'!$A$2:$J$100,3)&amp;" "&amp;VLOOKUP(A26,'dívky presence'!$A$2:$J$100,4))</f>
        <v>Kuchařová Elena</v>
      </c>
      <c r="D26" s="100"/>
      <c r="E26" s="113" t="s">
        <v>56</v>
      </c>
      <c r="F26" s="114"/>
      <c r="G26" s="115"/>
      <c r="H26" s="6">
        <f>AM30</f>
        <v>3</v>
      </c>
      <c r="I26" s="7" t="s">
        <v>14</v>
      </c>
      <c r="J26" s="8">
        <f>AN30</f>
        <v>0</v>
      </c>
      <c r="K26" s="7">
        <f>AN32</f>
        <v>3</v>
      </c>
      <c r="L26" s="7" t="s">
        <v>14</v>
      </c>
      <c r="M26" s="7">
        <f>AM32</f>
        <v>0</v>
      </c>
      <c r="N26" s="6">
        <f>AM27</f>
        <v>3</v>
      </c>
      <c r="O26" s="7" t="s">
        <v>14</v>
      </c>
      <c r="P26" s="7">
        <f>AN27</f>
        <v>0</v>
      </c>
      <c r="Q26" s="80">
        <f>IF(H26="",0,IF(H26=3,2,1))+IF(K26="",0,IF(K26=3,2,1))+IF(N26="",0,IF(N26=3,2,1))</f>
        <v>6</v>
      </c>
      <c r="R26" s="94"/>
      <c r="S26" s="94"/>
      <c r="T26" s="96">
        <f>IF(H26="",0,H26)+IF(K26="",0,K26)+IF(N26="",0,N26)</f>
        <v>9</v>
      </c>
      <c r="U26" s="72" t="s">
        <v>14</v>
      </c>
      <c r="V26" s="87">
        <f>IF(J26="",0,J26)+IF(M26="",0,M26)+IF(P26="",0,P26)</f>
        <v>0</v>
      </c>
      <c r="W26" s="52" t="s">
        <v>183</v>
      </c>
      <c r="X26" s="52"/>
      <c r="Y26" s="53"/>
      <c r="Z26" s="26"/>
      <c r="AA26" s="26"/>
      <c r="AB26" s="27"/>
      <c r="AE26" s="9"/>
      <c r="AF26" s="10"/>
      <c r="AG26" s="10"/>
      <c r="AH26" s="10" t="s">
        <v>15</v>
      </c>
      <c r="AI26" s="10" t="s">
        <v>16</v>
      </c>
      <c r="AJ26" s="11" t="s">
        <v>17</v>
      </c>
      <c r="AK26" s="10" t="s">
        <v>18</v>
      </c>
      <c r="AL26" s="10" t="s">
        <v>19</v>
      </c>
      <c r="AM26" s="88" t="s">
        <v>20</v>
      </c>
      <c r="AN26" s="88"/>
      <c r="AO26" s="9"/>
      <c r="AP26" s="9" t="s">
        <v>21</v>
      </c>
      <c r="AQ26" s="9"/>
      <c r="AR26" s="9"/>
    </row>
    <row r="27" spans="1:44" s="38" customFormat="1" ht="14.4" customHeight="1" x14ac:dyDescent="0.3">
      <c r="A27" s="117"/>
      <c r="B27" s="98"/>
      <c r="C27" s="96" t="str">
        <f>IF(ISBLANK(A26),"",VLOOKUP(A26,'dívky presence'!$A$2:$J$100,7))</f>
        <v>SK Dobré</v>
      </c>
      <c r="D27" s="111"/>
      <c r="E27" s="116"/>
      <c r="F27" s="85"/>
      <c r="G27" s="86"/>
      <c r="H27" s="89" t="str">
        <f>"("&amp;AH30&amp;","&amp;AI30&amp;","&amp;AJ30&amp;","&amp;AK30&amp;","&amp;AL30&amp;")"</f>
        <v>(3,6,6,,)</v>
      </c>
      <c r="I27" s="90"/>
      <c r="J27" s="91"/>
      <c r="K27" s="90"/>
      <c r="L27" s="90"/>
      <c r="M27" s="90"/>
      <c r="N27" s="92" t="str">
        <f>"("&amp;AH27&amp;","&amp;AI27&amp;","&amp;AJ27&amp;","&amp;AK27&amp;","&amp;AL27&amp;")"</f>
        <v>(4,7,6,,)</v>
      </c>
      <c r="O27" s="93"/>
      <c r="P27" s="93"/>
      <c r="Q27" s="74"/>
      <c r="R27" s="75"/>
      <c r="S27" s="75"/>
      <c r="T27" s="70"/>
      <c r="U27" s="95"/>
      <c r="V27" s="61"/>
      <c r="W27" s="54"/>
      <c r="X27" s="54"/>
      <c r="Y27" s="55"/>
      <c r="Z27" s="26"/>
      <c r="AA27" s="26"/>
      <c r="AB27" s="27"/>
      <c r="AD27" s="9">
        <v>1</v>
      </c>
      <c r="AE27" s="9" t="str">
        <f>C26</f>
        <v>Kuchařová Elena</v>
      </c>
      <c r="AF27" s="12">
        <v>4</v>
      </c>
      <c r="AG27" s="9" t="str">
        <f>C32</f>
        <v>Rybová Nela</v>
      </c>
      <c r="AH27" s="10" t="s">
        <v>165</v>
      </c>
      <c r="AI27" s="10" t="s">
        <v>161</v>
      </c>
      <c r="AJ27" s="10" t="s">
        <v>159</v>
      </c>
      <c r="AK27" s="10"/>
      <c r="AL27" s="10"/>
      <c r="AM27" s="13">
        <f t="shared" ref="AM27:AM32" si="6">IF(ISBLANK(AH27),"",IF(CODE(AH27)=45,0,1)+IF(ISBLANK(AI27),0,IF(CODE(AI27)=45,0,1))+IF(ISBLANK(AJ27),0,IF(CODE(AJ27)=45,0,1))+IF(ISBLANK(AK27),0,IF(CODE(AK27)=45,0,1))+IF(ISBLANK(AL27),0,IF(CODE(AL27)=45,0,1)))</f>
        <v>3</v>
      </c>
      <c r="AN27" s="13">
        <f t="shared" ref="AN27:AN32" si="7">IF(ISBLANK(AH27),"",IF(CODE(AH27)=45,1,0)+IF(ISBLANK(AI27),0,IF(CODE(AI27)=45,1,0))+IF(ISBLANK(AJ27),0,IF(CODE(AJ27)=45,1,0))+IF(ISBLANK(AK27),0,IF(CODE(AK27)=45,1,0))+IF(ISBLANK(AL27),0,IF(CODE(AL27)=45,1,0)))</f>
        <v>0</v>
      </c>
      <c r="AO27" s="9"/>
      <c r="AP27" s="14" t="str">
        <f t="shared" ref="AP27:AP32" si="8">IF(ISBLANK(AH27),"",IF(OR(AM27=3,AN27=3),IF(AND(ISBLANK(AK27),ISBLANK(AL27),OR(AM27=3,AN27=3)),"OK",IF(ABS(IF(CODE(AH27)=45,-1,1)+IF(CODE(AI27)=45,-1,1)+IF(CODE(AJ27)=45,-1,1))=1,IF(AND(ISBLANK(AL27),OR(AM27=3,AN27=3)),"OK",IF(IF(CODE(AH27)=45,-1,1)+IF(CODE(AI27)=45,-1,1)+IF(CODE(AJ27)=45,-1,1)+IF(CODE(AK27)=45,-1,1)=0,"OK","CHYBA")),"CHYBA")),IF(AND(AM27&lt;3,AN27&lt;3),"NEKOMPLETNÍ","CHYBA")))</f>
        <v>OK</v>
      </c>
      <c r="AQ27" s="9"/>
      <c r="AR27" s="9"/>
    </row>
    <row r="28" spans="1:44" s="38" customFormat="1" ht="14.4" customHeight="1" x14ac:dyDescent="0.3">
      <c r="A28" s="78">
        <v>13</v>
      </c>
      <c r="B28" s="79">
        <v>2</v>
      </c>
      <c r="C28" s="109" t="str">
        <f>IF(ISBLANK(A28),"",VLOOKUP(A28,'dívky presence'!$A$2:$J$100,3)&amp;" "&amp;VLOOKUP(A28,'dívky presence'!$A$2:$J$100,4))</f>
        <v>Řeháková Anna</v>
      </c>
      <c r="D28" s="110"/>
      <c r="E28" s="15">
        <f>J26</f>
        <v>0</v>
      </c>
      <c r="F28" s="16" t="s">
        <v>14</v>
      </c>
      <c r="G28" s="16">
        <f>H26</f>
        <v>3</v>
      </c>
      <c r="H28" s="81" t="s">
        <v>56</v>
      </c>
      <c r="I28" s="82"/>
      <c r="J28" s="83"/>
      <c r="K28" s="16">
        <f>AM28</f>
        <v>1</v>
      </c>
      <c r="L28" s="16" t="s">
        <v>14</v>
      </c>
      <c r="M28" s="16">
        <f>AN28</f>
        <v>3</v>
      </c>
      <c r="N28" s="17">
        <f>AM31</f>
        <v>3</v>
      </c>
      <c r="O28" s="16" t="s">
        <v>14</v>
      </c>
      <c r="P28" s="16">
        <f>AN31</f>
        <v>1</v>
      </c>
      <c r="Q28" s="74">
        <f>IF(E28="",0,IF(E28=3,2,1))+IF(K28="",0,IF(K28=3,2,1))+IF(N28="",0,IF(N28=3,2,1))</f>
        <v>4</v>
      </c>
      <c r="R28" s="75"/>
      <c r="S28" s="75"/>
      <c r="T28" s="70">
        <f>IF(E28="",0,E28)+IF(K28="",0,K28)+IF(N28="",0,N28)</f>
        <v>4</v>
      </c>
      <c r="U28" s="72" t="s">
        <v>14</v>
      </c>
      <c r="V28" s="61">
        <f>IF(G28="",0,G28)+IF(M28="",0,M28)+IF(P28="",0,P28)</f>
        <v>7</v>
      </c>
      <c r="W28" s="54" t="s">
        <v>185</v>
      </c>
      <c r="X28" s="54"/>
      <c r="Y28" s="55"/>
      <c r="Z28" s="26"/>
      <c r="AA28" s="26"/>
      <c r="AB28" s="27"/>
      <c r="AD28" s="9">
        <v>2</v>
      </c>
      <c r="AE28" s="9" t="str">
        <f>C28</f>
        <v>Řeháková Anna</v>
      </c>
      <c r="AF28" s="9">
        <v>3</v>
      </c>
      <c r="AG28" s="9" t="str">
        <f>C30</f>
        <v>Hlawatschke Mína</v>
      </c>
      <c r="AH28" s="10" t="s">
        <v>171</v>
      </c>
      <c r="AI28" s="10" t="s">
        <v>172</v>
      </c>
      <c r="AJ28" s="10" t="s">
        <v>173</v>
      </c>
      <c r="AK28" s="10" t="s">
        <v>173</v>
      </c>
      <c r="AL28" s="10"/>
      <c r="AM28" s="13">
        <f t="shared" si="6"/>
        <v>1</v>
      </c>
      <c r="AN28" s="13">
        <f t="shared" si="7"/>
        <v>3</v>
      </c>
      <c r="AO28" s="9"/>
      <c r="AP28" s="14" t="str">
        <f t="shared" si="8"/>
        <v>OK</v>
      </c>
      <c r="AQ28" s="9"/>
      <c r="AR28" s="9"/>
    </row>
    <row r="29" spans="1:44" s="38" customFormat="1" ht="14.4" customHeight="1" x14ac:dyDescent="0.3">
      <c r="A29" s="78"/>
      <c r="B29" s="80"/>
      <c r="C29" s="96" t="str">
        <f>IF(ISBLANK(A28),"",VLOOKUP(A28,'dívky presence'!$A$2:$J$100,7))</f>
        <v>TTC Kostelec nad Orlicí</v>
      </c>
      <c r="D29" s="111"/>
      <c r="E29" s="67"/>
      <c r="F29" s="68"/>
      <c r="G29" s="68"/>
      <c r="H29" s="84"/>
      <c r="I29" s="85"/>
      <c r="J29" s="86"/>
      <c r="K29" s="68" t="str">
        <f>"("&amp;AH28&amp;","&amp;AI28&amp;","&amp;AJ28&amp;","&amp;AK28&amp;","&amp;AL28&amp;")"</f>
        <v>(-2,9,-4,-4,)</v>
      </c>
      <c r="L29" s="68"/>
      <c r="M29" s="68"/>
      <c r="N29" s="69" t="str">
        <f>"("&amp;AH31&amp;","&amp;AI31&amp;","&amp;AJ31&amp;","&amp;AK31&amp;","&amp;AL31&amp;")"</f>
        <v>(-6,5,5,10,)</v>
      </c>
      <c r="O29" s="68"/>
      <c r="P29" s="68"/>
      <c r="Q29" s="74"/>
      <c r="R29" s="75"/>
      <c r="S29" s="75"/>
      <c r="T29" s="70"/>
      <c r="U29" s="95"/>
      <c r="V29" s="61"/>
      <c r="W29" s="54"/>
      <c r="X29" s="54"/>
      <c r="Y29" s="55"/>
      <c r="Z29" s="26"/>
      <c r="AA29" s="26"/>
      <c r="AB29" s="27"/>
      <c r="AD29" s="9">
        <v>4</v>
      </c>
      <c r="AE29" s="9" t="str">
        <f>C32</f>
        <v>Rybová Nela</v>
      </c>
      <c r="AF29" s="9">
        <v>3</v>
      </c>
      <c r="AG29" s="9" t="str">
        <f>C30</f>
        <v>Hlawatschke Mína</v>
      </c>
      <c r="AH29" s="10" t="s">
        <v>176</v>
      </c>
      <c r="AI29" s="10" t="s">
        <v>177</v>
      </c>
      <c r="AJ29" s="10" t="s">
        <v>178</v>
      </c>
      <c r="AK29" s="10"/>
      <c r="AL29" s="10"/>
      <c r="AM29" s="13">
        <f t="shared" si="6"/>
        <v>0</v>
      </c>
      <c r="AN29" s="13">
        <f t="shared" si="7"/>
        <v>3</v>
      </c>
      <c r="AO29" s="9"/>
      <c r="AP29" s="14" t="str">
        <f t="shared" si="8"/>
        <v>OK</v>
      </c>
      <c r="AQ29" s="9"/>
      <c r="AR29" s="9"/>
    </row>
    <row r="30" spans="1:44" s="38" customFormat="1" ht="14.4" customHeight="1" x14ac:dyDescent="0.3">
      <c r="A30" s="78">
        <v>6</v>
      </c>
      <c r="B30" s="79">
        <v>3</v>
      </c>
      <c r="C30" s="109" t="str">
        <f>IF(ISBLANK(A30),"",VLOOKUP(A30,'dívky presence'!$A$2:$J$100,3)&amp;" "&amp;VLOOKUP(A30,'dívky presence'!$A$2:$J$100,4))</f>
        <v>Hlawatschke Mína</v>
      </c>
      <c r="D30" s="110"/>
      <c r="E30" s="15">
        <f>M26</f>
        <v>0</v>
      </c>
      <c r="F30" s="16" t="s">
        <v>14</v>
      </c>
      <c r="G30" s="16">
        <f>K26</f>
        <v>3</v>
      </c>
      <c r="H30" s="17">
        <f>M28</f>
        <v>3</v>
      </c>
      <c r="I30" s="16" t="s">
        <v>14</v>
      </c>
      <c r="J30" s="20">
        <f>K28</f>
        <v>1</v>
      </c>
      <c r="K30" s="81" t="s">
        <v>56</v>
      </c>
      <c r="L30" s="82"/>
      <c r="M30" s="83"/>
      <c r="N30" s="17">
        <f>AN29</f>
        <v>3</v>
      </c>
      <c r="O30" s="16" t="s">
        <v>14</v>
      </c>
      <c r="P30" s="16">
        <f>AM29</f>
        <v>0</v>
      </c>
      <c r="Q30" s="74">
        <f>IF(E30="",0,IF(E30=3,2,1))+IF(H30="",0,IF(H30=3,2,1))+IF(N30="",0,IF(N30=3,2,1))</f>
        <v>5</v>
      </c>
      <c r="R30" s="75"/>
      <c r="S30" s="75"/>
      <c r="T30" s="70">
        <f>IF(E30="",0,E30)+IF(H30="",0,H30)+IF(N30="",0,N30)</f>
        <v>6</v>
      </c>
      <c r="U30" s="72" t="s">
        <v>14</v>
      </c>
      <c r="V30" s="61">
        <f>IF(G30="",0,G30)+IF(J30="",0,J30)+IF(P30="",0,P30)</f>
        <v>4</v>
      </c>
      <c r="W30" s="54" t="s">
        <v>184</v>
      </c>
      <c r="X30" s="54"/>
      <c r="Y30" s="55"/>
      <c r="Z30" s="26"/>
      <c r="AA30" s="26"/>
      <c r="AB30" s="27"/>
      <c r="AD30" s="9">
        <v>1</v>
      </c>
      <c r="AE30" s="9" t="str">
        <f>C26</f>
        <v>Kuchařová Elena</v>
      </c>
      <c r="AF30" s="9">
        <v>2</v>
      </c>
      <c r="AG30" s="9" t="str">
        <f>C28</f>
        <v>Řeháková Anna</v>
      </c>
      <c r="AH30" s="10" t="s">
        <v>162</v>
      </c>
      <c r="AI30" s="10" t="s">
        <v>159</v>
      </c>
      <c r="AJ30" s="10" t="s">
        <v>159</v>
      </c>
      <c r="AK30" s="10"/>
      <c r="AL30" s="10"/>
      <c r="AM30" s="13">
        <f t="shared" si="6"/>
        <v>3</v>
      </c>
      <c r="AN30" s="13">
        <f t="shared" si="7"/>
        <v>0</v>
      </c>
      <c r="AO30" s="9"/>
      <c r="AP30" s="14" t="str">
        <f t="shared" si="8"/>
        <v>OK</v>
      </c>
      <c r="AQ30" s="9"/>
      <c r="AR30" s="9"/>
    </row>
    <row r="31" spans="1:44" s="38" customFormat="1" ht="14.4" customHeight="1" x14ac:dyDescent="0.3">
      <c r="A31" s="78"/>
      <c r="B31" s="80"/>
      <c r="C31" s="96" t="str">
        <f>IF(ISBLANK(A30),"",VLOOKUP(A30,'dívky presence'!$A$2:$J$100,7))</f>
        <v>TJ Sokol PP Hradec Králové 2</v>
      </c>
      <c r="D31" s="111"/>
      <c r="E31" s="67" t="str">
        <f>"("&amp;AH32&amp;","&amp;AI32&amp;","&amp;AJ32&amp;","&amp;AK32&amp;","&amp;AL32&amp;")"</f>
        <v>(-4,-8,-8,,)</v>
      </c>
      <c r="F31" s="68"/>
      <c r="G31" s="68"/>
      <c r="H31" s="69"/>
      <c r="I31" s="68"/>
      <c r="J31" s="112"/>
      <c r="K31" s="84"/>
      <c r="L31" s="85"/>
      <c r="M31" s="86"/>
      <c r="N31" s="69"/>
      <c r="O31" s="68"/>
      <c r="P31" s="68"/>
      <c r="Q31" s="74"/>
      <c r="R31" s="75"/>
      <c r="S31" s="75"/>
      <c r="T31" s="70"/>
      <c r="U31" s="95"/>
      <c r="V31" s="61"/>
      <c r="W31" s="54"/>
      <c r="X31" s="54"/>
      <c r="Y31" s="55"/>
      <c r="Z31" s="26"/>
      <c r="AA31" s="26"/>
      <c r="AB31" s="27"/>
      <c r="AD31" s="9">
        <v>2</v>
      </c>
      <c r="AE31" s="9" t="str">
        <f>C28</f>
        <v>Řeháková Anna</v>
      </c>
      <c r="AF31" s="9">
        <v>4</v>
      </c>
      <c r="AG31" s="9" t="str">
        <f>C32</f>
        <v>Rybová Nela</v>
      </c>
      <c r="AH31" s="10" t="s">
        <v>178</v>
      </c>
      <c r="AI31" s="10" t="s">
        <v>175</v>
      </c>
      <c r="AJ31" s="10" t="s">
        <v>175</v>
      </c>
      <c r="AK31" s="10" t="s">
        <v>182</v>
      </c>
      <c r="AL31" s="10"/>
      <c r="AM31" s="13">
        <f t="shared" si="6"/>
        <v>3</v>
      </c>
      <c r="AN31" s="13">
        <f t="shared" si="7"/>
        <v>1</v>
      </c>
      <c r="AO31" s="9"/>
      <c r="AP31" s="14" t="str">
        <f t="shared" si="8"/>
        <v>OK</v>
      </c>
      <c r="AQ31" s="9"/>
      <c r="AR31" s="9"/>
    </row>
    <row r="32" spans="1:44" s="38" customFormat="1" ht="14.4" customHeight="1" x14ac:dyDescent="0.3">
      <c r="A32" s="78">
        <v>16</v>
      </c>
      <c r="B32" s="98">
        <v>4</v>
      </c>
      <c r="C32" s="109" t="str">
        <f>IF(ISBLANK(A32),"",VLOOKUP(A32,'dívky presence'!$A$2:$J$100,3)&amp;" "&amp;VLOOKUP(A32,'dívky presence'!$A$2:$J$100,4))</f>
        <v>Rybová Nela</v>
      </c>
      <c r="D32" s="110"/>
      <c r="E32" s="23">
        <f>P26</f>
        <v>0</v>
      </c>
      <c r="F32" s="7" t="s">
        <v>14</v>
      </c>
      <c r="G32" s="7">
        <f>N26</f>
        <v>3</v>
      </c>
      <c r="H32" s="6">
        <f>P28</f>
        <v>1</v>
      </c>
      <c r="I32" s="7" t="s">
        <v>14</v>
      </c>
      <c r="J32" s="8">
        <f>N28</f>
        <v>3</v>
      </c>
      <c r="K32" s="7">
        <f>P30</f>
        <v>0</v>
      </c>
      <c r="L32" s="7" t="s">
        <v>14</v>
      </c>
      <c r="M32" s="7">
        <f>N30</f>
        <v>3</v>
      </c>
      <c r="N32" s="81" t="s">
        <v>56</v>
      </c>
      <c r="O32" s="82"/>
      <c r="P32" s="104"/>
      <c r="Q32" s="74">
        <f>IF(E32="",0,IF(E32=3,2,1))+IF(H32="",0,IF(H32=3,2,1))+IF(K32="",0,IF(K32=3,2,1))</f>
        <v>3</v>
      </c>
      <c r="R32" s="75"/>
      <c r="S32" s="75"/>
      <c r="T32" s="70">
        <f>IF(E32="",0,E32)+IF(H32="",0,H32)+IF(K32="",0,K32)</f>
        <v>1</v>
      </c>
      <c r="U32" s="72" t="s">
        <v>14</v>
      </c>
      <c r="V32" s="61">
        <f>IF(G32="",0,G32)+IF(J32="",0,J32)+IF(M32="",0,M32)</f>
        <v>9</v>
      </c>
      <c r="W32" s="56" t="s">
        <v>186</v>
      </c>
      <c r="X32" s="56"/>
      <c r="Y32" s="57"/>
      <c r="Z32" s="26"/>
      <c r="AA32" s="26"/>
      <c r="AB32" s="27"/>
      <c r="AD32" s="9">
        <v>3</v>
      </c>
      <c r="AE32" s="9" t="str">
        <f>C30</f>
        <v>Hlawatschke Mína</v>
      </c>
      <c r="AF32" s="9">
        <v>1</v>
      </c>
      <c r="AG32" s="9" t="str">
        <f>C26</f>
        <v>Kuchařová Elena</v>
      </c>
      <c r="AH32" s="10" t="s">
        <v>173</v>
      </c>
      <c r="AI32" s="10" t="s">
        <v>164</v>
      </c>
      <c r="AJ32" s="10" t="s">
        <v>164</v>
      </c>
      <c r="AK32" s="10"/>
      <c r="AL32" s="10"/>
      <c r="AM32" s="13">
        <f t="shared" si="6"/>
        <v>0</v>
      </c>
      <c r="AN32" s="13">
        <f t="shared" si="7"/>
        <v>3</v>
      </c>
      <c r="AO32" s="9"/>
      <c r="AP32" s="14" t="str">
        <f t="shared" si="8"/>
        <v>OK</v>
      </c>
      <c r="AQ32" s="9"/>
      <c r="AR32" s="9"/>
    </row>
    <row r="33" spans="1:44" s="38" customFormat="1" ht="15" customHeight="1" thickBot="1" x14ac:dyDescent="0.35">
      <c r="A33" s="78"/>
      <c r="B33" s="108"/>
      <c r="C33" s="102" t="str">
        <f>IF(ISBLANK(A32),"",VLOOKUP(A32,'dívky presence'!$A$2:$J$100,7))</f>
        <v>Montas Hradec Králové</v>
      </c>
      <c r="D33" s="103"/>
      <c r="E33" s="63"/>
      <c r="F33" s="64"/>
      <c r="G33" s="64"/>
      <c r="H33" s="65"/>
      <c r="I33" s="64"/>
      <c r="J33" s="66"/>
      <c r="K33" s="64" t="str">
        <f>"("&amp;AH29&amp;","&amp;AI29&amp;","&amp;AJ29&amp;","&amp;AK29&amp;","&amp;AL29&amp;")"</f>
        <v>(-3,-5,-6,,)</v>
      </c>
      <c r="L33" s="64"/>
      <c r="M33" s="64"/>
      <c r="N33" s="105"/>
      <c r="O33" s="106"/>
      <c r="P33" s="107"/>
      <c r="Q33" s="76"/>
      <c r="R33" s="77"/>
      <c r="S33" s="77"/>
      <c r="T33" s="71"/>
      <c r="U33" s="73"/>
      <c r="V33" s="62"/>
      <c r="W33" s="58"/>
      <c r="X33" s="58"/>
      <c r="Y33" s="59"/>
    </row>
    <row r="35" spans="1:44" ht="15" thickBot="1" x14ac:dyDescent="0.35"/>
    <row r="36" spans="1:44" s="38" customFormat="1" ht="15" thickBot="1" x14ac:dyDescent="0.35">
      <c r="B36" s="101" t="s">
        <v>10</v>
      </c>
      <c r="C36" s="50"/>
      <c r="D36" s="32">
        <v>4</v>
      </c>
      <c r="E36" s="101">
        <v>1</v>
      </c>
      <c r="F36" s="50"/>
      <c r="G36" s="50"/>
      <c r="H36" s="49">
        <v>2</v>
      </c>
      <c r="I36" s="50"/>
      <c r="J36" s="60"/>
      <c r="K36" s="50">
        <v>3</v>
      </c>
      <c r="L36" s="50"/>
      <c r="M36" s="50"/>
      <c r="N36" s="49">
        <v>4</v>
      </c>
      <c r="O36" s="50"/>
      <c r="P36" s="50"/>
      <c r="Q36" s="101" t="s">
        <v>11</v>
      </c>
      <c r="R36" s="50"/>
      <c r="S36" s="50"/>
      <c r="T36" s="49" t="s">
        <v>12</v>
      </c>
      <c r="U36" s="50"/>
      <c r="V36" s="60"/>
      <c r="W36" s="49" t="s">
        <v>13</v>
      </c>
      <c r="X36" s="50"/>
      <c r="Y36" s="51"/>
      <c r="AM36" s="5"/>
      <c r="AN36" s="5"/>
      <c r="AO36" s="5"/>
    </row>
    <row r="37" spans="1:44" s="38" customFormat="1" ht="14.4" customHeight="1" x14ac:dyDescent="0.3">
      <c r="A37" s="117">
        <v>4</v>
      </c>
      <c r="B37" s="97">
        <v>1</v>
      </c>
      <c r="C37" s="99" t="str">
        <f>IF(ISBLANK(A37),"",VLOOKUP(A37,'dívky presence'!$A$2:$J$100,3)&amp;" "&amp;VLOOKUP(A37,'dívky presence'!$A$2:$J$100,4))</f>
        <v>Vyskočilová Ester</v>
      </c>
      <c r="D37" s="100"/>
      <c r="E37" s="113" t="s">
        <v>56</v>
      </c>
      <c r="F37" s="114"/>
      <c r="G37" s="115"/>
      <c r="H37" s="6">
        <f>AM41</f>
        <v>3</v>
      </c>
      <c r="I37" s="7" t="s">
        <v>14</v>
      </c>
      <c r="J37" s="8">
        <f>AN41</f>
        <v>1</v>
      </c>
      <c r="K37" s="7">
        <f>AN43</f>
        <v>3</v>
      </c>
      <c r="L37" s="7" t="s">
        <v>14</v>
      </c>
      <c r="M37" s="7">
        <f>AM43</f>
        <v>0</v>
      </c>
      <c r="N37" s="6">
        <f>AM38</f>
        <v>3</v>
      </c>
      <c r="O37" s="7" t="s">
        <v>14</v>
      </c>
      <c r="P37" s="7">
        <f>AN38</f>
        <v>1</v>
      </c>
      <c r="Q37" s="80">
        <f>IF(H37="",0,IF(H37=3,2,1))+IF(K37="",0,IF(K37=3,2,1))+IF(N37="",0,IF(N37=3,2,1))</f>
        <v>6</v>
      </c>
      <c r="R37" s="94"/>
      <c r="S37" s="94"/>
      <c r="T37" s="96">
        <f>IF(H37="",0,H37)+IF(K37="",0,K37)+IF(N37="",0,N37)</f>
        <v>9</v>
      </c>
      <c r="U37" s="72" t="s">
        <v>14</v>
      </c>
      <c r="V37" s="87">
        <f>IF(J37="",0,J37)+IF(M37="",0,M37)+IF(P37="",0,P37)</f>
        <v>2</v>
      </c>
      <c r="W37" s="52" t="s">
        <v>183</v>
      </c>
      <c r="X37" s="52"/>
      <c r="Y37" s="53"/>
      <c r="Z37" s="26"/>
      <c r="AA37" s="26"/>
      <c r="AB37" s="27"/>
      <c r="AE37" s="9"/>
      <c r="AF37" s="10"/>
      <c r="AG37" s="10"/>
      <c r="AH37" s="10" t="s">
        <v>15</v>
      </c>
      <c r="AI37" s="10" t="s">
        <v>16</v>
      </c>
      <c r="AJ37" s="11" t="s">
        <v>17</v>
      </c>
      <c r="AK37" s="10" t="s">
        <v>18</v>
      </c>
      <c r="AL37" s="10" t="s">
        <v>19</v>
      </c>
      <c r="AM37" s="88" t="s">
        <v>20</v>
      </c>
      <c r="AN37" s="88"/>
      <c r="AO37" s="9"/>
      <c r="AP37" s="9" t="s">
        <v>21</v>
      </c>
      <c r="AQ37" s="9"/>
      <c r="AR37" s="9"/>
    </row>
    <row r="38" spans="1:44" s="38" customFormat="1" ht="14.4" customHeight="1" x14ac:dyDescent="0.3">
      <c r="A38" s="117"/>
      <c r="B38" s="98"/>
      <c r="C38" s="96" t="str">
        <f>IF(ISBLANK(A37),"",VLOOKUP(A37,'dívky presence'!$A$2:$J$100,7))</f>
        <v>SK Dobré</v>
      </c>
      <c r="D38" s="111"/>
      <c r="E38" s="116"/>
      <c r="F38" s="85"/>
      <c r="G38" s="86"/>
      <c r="H38" s="89" t="str">
        <f>"("&amp;AH41&amp;","&amp;AI41&amp;","&amp;AJ41&amp;","&amp;AK41&amp;","&amp;AL41&amp;")"</f>
        <v>(10,7,-7,3,)</v>
      </c>
      <c r="I38" s="90"/>
      <c r="J38" s="91"/>
      <c r="K38" s="90"/>
      <c r="L38" s="90"/>
      <c r="M38" s="90"/>
      <c r="N38" s="92" t="str">
        <f>"("&amp;AH38&amp;","&amp;AI38&amp;","&amp;AJ38&amp;","&amp;AK38&amp;","&amp;AL38&amp;")"</f>
        <v>(-12,5,2,1,)</v>
      </c>
      <c r="O38" s="93"/>
      <c r="P38" s="93"/>
      <c r="Q38" s="74"/>
      <c r="R38" s="75"/>
      <c r="S38" s="75"/>
      <c r="T38" s="70"/>
      <c r="U38" s="95"/>
      <c r="V38" s="61"/>
      <c r="W38" s="54"/>
      <c r="X38" s="54"/>
      <c r="Y38" s="55"/>
      <c r="Z38" s="26"/>
      <c r="AA38" s="26"/>
      <c r="AB38" s="27"/>
      <c r="AD38" s="9">
        <v>1</v>
      </c>
      <c r="AE38" s="9" t="str">
        <f>C37</f>
        <v>Vyskočilová Ester</v>
      </c>
      <c r="AF38" s="12">
        <v>4</v>
      </c>
      <c r="AG38" s="9" t="str">
        <f>C43</f>
        <v>Zilvarová Veronika</v>
      </c>
      <c r="AH38" s="10" t="s">
        <v>174</v>
      </c>
      <c r="AI38" s="10" t="s">
        <v>175</v>
      </c>
      <c r="AJ38" s="10" t="s">
        <v>166</v>
      </c>
      <c r="AK38" s="10" t="s">
        <v>160</v>
      </c>
      <c r="AL38" s="10"/>
      <c r="AM38" s="13">
        <f t="shared" ref="AM38:AM43" si="9">IF(ISBLANK(AH38),"",IF(CODE(AH38)=45,0,1)+IF(ISBLANK(AI38),0,IF(CODE(AI38)=45,0,1))+IF(ISBLANK(AJ38),0,IF(CODE(AJ38)=45,0,1))+IF(ISBLANK(AK38),0,IF(CODE(AK38)=45,0,1))+IF(ISBLANK(AL38),0,IF(CODE(AL38)=45,0,1)))</f>
        <v>3</v>
      </c>
      <c r="AN38" s="13">
        <f t="shared" ref="AN38:AN43" si="10">IF(ISBLANK(AH38),"",IF(CODE(AH38)=45,1,0)+IF(ISBLANK(AI38),0,IF(CODE(AI38)=45,1,0))+IF(ISBLANK(AJ38),0,IF(CODE(AJ38)=45,1,0))+IF(ISBLANK(AK38),0,IF(CODE(AK38)=45,1,0))+IF(ISBLANK(AL38),0,IF(CODE(AL38)=45,1,0)))</f>
        <v>1</v>
      </c>
      <c r="AO38" s="9"/>
      <c r="AP38" s="14" t="str">
        <f t="shared" ref="AP38:AP43" si="11">IF(ISBLANK(AH38),"",IF(OR(AM38=3,AN38=3),IF(AND(ISBLANK(AK38),ISBLANK(AL38),OR(AM38=3,AN38=3)),"OK",IF(ABS(IF(CODE(AH38)=45,-1,1)+IF(CODE(AI38)=45,-1,1)+IF(CODE(AJ38)=45,-1,1))=1,IF(AND(ISBLANK(AL38),OR(AM38=3,AN38=3)),"OK",IF(IF(CODE(AH38)=45,-1,1)+IF(CODE(AI38)=45,-1,1)+IF(CODE(AJ38)=45,-1,1)+IF(CODE(AK38)=45,-1,1)=0,"OK","CHYBA")),"CHYBA")),IF(AND(AM38&lt;3,AN38&lt;3),"NEKOMPLETNÍ","CHYBA")))</f>
        <v>OK</v>
      </c>
      <c r="AQ38" s="9"/>
      <c r="AR38" s="9"/>
    </row>
    <row r="39" spans="1:44" s="38" customFormat="1" ht="14.4" customHeight="1" x14ac:dyDescent="0.3">
      <c r="A39" s="78">
        <v>12</v>
      </c>
      <c r="B39" s="79">
        <v>2</v>
      </c>
      <c r="C39" s="109" t="str">
        <f>IF(ISBLANK(A39),"",VLOOKUP(A39,'dívky presence'!$A$2:$J$100,3)&amp;" "&amp;VLOOKUP(A39,'dívky presence'!$A$2:$J$100,4))</f>
        <v>Ferbasová Dorothea</v>
      </c>
      <c r="D39" s="110"/>
      <c r="E39" s="15">
        <f>J37</f>
        <v>1</v>
      </c>
      <c r="F39" s="16" t="s">
        <v>14</v>
      </c>
      <c r="G39" s="16">
        <f>H37</f>
        <v>3</v>
      </c>
      <c r="H39" s="81" t="s">
        <v>56</v>
      </c>
      <c r="I39" s="82"/>
      <c r="J39" s="83"/>
      <c r="K39" s="16">
        <f>AM39</f>
        <v>1</v>
      </c>
      <c r="L39" s="16" t="s">
        <v>14</v>
      </c>
      <c r="M39" s="16">
        <f>AN39</f>
        <v>3</v>
      </c>
      <c r="N39" s="17">
        <f>AM42</f>
        <v>3</v>
      </c>
      <c r="O39" s="16" t="s">
        <v>14</v>
      </c>
      <c r="P39" s="16">
        <f>AN42</f>
        <v>0</v>
      </c>
      <c r="Q39" s="74">
        <f>IF(E39="",0,IF(E39=3,2,1))+IF(K39="",0,IF(K39=3,2,1))+IF(N39="",0,IF(N39=3,2,1))</f>
        <v>4</v>
      </c>
      <c r="R39" s="75"/>
      <c r="S39" s="75"/>
      <c r="T39" s="70">
        <f>IF(E39="",0,E39)+IF(K39="",0,K39)+IF(N39="",0,N39)</f>
        <v>5</v>
      </c>
      <c r="U39" s="72" t="s">
        <v>14</v>
      </c>
      <c r="V39" s="61">
        <f>IF(G39="",0,G39)+IF(M39="",0,M39)+IF(P39="",0,P39)</f>
        <v>6</v>
      </c>
      <c r="W39" s="54" t="s">
        <v>185</v>
      </c>
      <c r="X39" s="54"/>
      <c r="Y39" s="55"/>
      <c r="Z39" s="26"/>
      <c r="AA39" s="26"/>
      <c r="AB39" s="27"/>
      <c r="AD39" s="9">
        <v>2</v>
      </c>
      <c r="AE39" s="9" t="str">
        <f>C39</f>
        <v>Ferbasová Dorothea</v>
      </c>
      <c r="AF39" s="9">
        <v>3</v>
      </c>
      <c r="AG39" s="9" t="str">
        <f>C41</f>
        <v>Pytlíková Aneta</v>
      </c>
      <c r="AH39" s="10" t="s">
        <v>163</v>
      </c>
      <c r="AI39" s="10" t="s">
        <v>178</v>
      </c>
      <c r="AJ39" s="10" t="s">
        <v>172</v>
      </c>
      <c r="AK39" s="10" t="s">
        <v>170</v>
      </c>
      <c r="AL39" s="10"/>
      <c r="AM39" s="13">
        <f t="shared" si="9"/>
        <v>1</v>
      </c>
      <c r="AN39" s="13">
        <f t="shared" si="10"/>
        <v>3</v>
      </c>
      <c r="AO39" s="9"/>
      <c r="AP39" s="14" t="str">
        <f t="shared" si="11"/>
        <v>OK</v>
      </c>
      <c r="AQ39" s="9"/>
      <c r="AR39" s="9"/>
    </row>
    <row r="40" spans="1:44" s="38" customFormat="1" ht="14.4" customHeight="1" x14ac:dyDescent="0.3">
      <c r="A40" s="78"/>
      <c r="B40" s="80"/>
      <c r="C40" s="96" t="str">
        <f>IF(ISBLANK(A39),"",VLOOKUP(A39,'dívky presence'!$A$2:$J$100,7))</f>
        <v>TJ Sokol PP Hradec Králové 2</v>
      </c>
      <c r="D40" s="111"/>
      <c r="E40" s="67"/>
      <c r="F40" s="68"/>
      <c r="G40" s="68"/>
      <c r="H40" s="84"/>
      <c r="I40" s="85"/>
      <c r="J40" s="86"/>
      <c r="K40" s="68" t="str">
        <f>"("&amp;AH39&amp;","&amp;AI39&amp;","&amp;AJ39&amp;","&amp;AK39&amp;","&amp;AL39&amp;")"</f>
        <v>(-7,-6,9,-9,)</v>
      </c>
      <c r="L40" s="68"/>
      <c r="M40" s="68"/>
      <c r="N40" s="69" t="str">
        <f>"("&amp;AH42&amp;","&amp;AI42&amp;","&amp;AJ42&amp;","&amp;AK42&amp;","&amp;AL42&amp;")"</f>
        <v>(8,5,3,,)</v>
      </c>
      <c r="O40" s="68"/>
      <c r="P40" s="68"/>
      <c r="Q40" s="74"/>
      <c r="R40" s="75"/>
      <c r="S40" s="75"/>
      <c r="T40" s="70"/>
      <c r="U40" s="95"/>
      <c r="V40" s="61"/>
      <c r="W40" s="54"/>
      <c r="X40" s="54"/>
      <c r="Y40" s="55"/>
      <c r="Z40" s="26"/>
      <c r="AA40" s="26"/>
      <c r="AB40" s="27"/>
      <c r="AD40" s="9">
        <v>4</v>
      </c>
      <c r="AE40" s="9" t="str">
        <f>C43</f>
        <v>Zilvarová Veronika</v>
      </c>
      <c r="AF40" s="9">
        <v>3</v>
      </c>
      <c r="AG40" s="9" t="str">
        <f>C41</f>
        <v>Pytlíková Aneta</v>
      </c>
      <c r="AH40" s="10" t="s">
        <v>179</v>
      </c>
      <c r="AI40" s="10" t="s">
        <v>180</v>
      </c>
      <c r="AJ40" s="10" t="s">
        <v>172</v>
      </c>
      <c r="AK40" s="10" t="s">
        <v>181</v>
      </c>
      <c r="AL40" s="10"/>
      <c r="AM40" s="13">
        <f t="shared" si="9"/>
        <v>1</v>
      </c>
      <c r="AN40" s="13">
        <f t="shared" si="10"/>
        <v>3</v>
      </c>
      <c r="AO40" s="9"/>
      <c r="AP40" s="14" t="str">
        <f t="shared" si="11"/>
        <v>OK</v>
      </c>
      <c r="AQ40" s="9"/>
      <c r="AR40" s="9"/>
    </row>
    <row r="41" spans="1:44" s="38" customFormat="1" ht="14.4" customHeight="1" x14ac:dyDescent="0.3">
      <c r="A41" s="78">
        <v>5</v>
      </c>
      <c r="B41" s="79">
        <v>3</v>
      </c>
      <c r="C41" s="109" t="str">
        <f>IF(ISBLANK(A41),"",VLOOKUP(A41,'dívky presence'!$A$2:$J$100,3)&amp;" "&amp;VLOOKUP(A41,'dívky presence'!$A$2:$J$100,4))</f>
        <v>Pytlíková Aneta</v>
      </c>
      <c r="D41" s="110"/>
      <c r="E41" s="15">
        <f>M37</f>
        <v>0</v>
      </c>
      <c r="F41" s="16" t="s">
        <v>14</v>
      </c>
      <c r="G41" s="16">
        <f>K37</f>
        <v>3</v>
      </c>
      <c r="H41" s="17">
        <f>M39</f>
        <v>3</v>
      </c>
      <c r="I41" s="16" t="s">
        <v>14</v>
      </c>
      <c r="J41" s="20">
        <f>K39</f>
        <v>1</v>
      </c>
      <c r="K41" s="81" t="s">
        <v>56</v>
      </c>
      <c r="L41" s="82"/>
      <c r="M41" s="83"/>
      <c r="N41" s="17">
        <f>AN40</f>
        <v>3</v>
      </c>
      <c r="O41" s="16" t="s">
        <v>14</v>
      </c>
      <c r="P41" s="16">
        <f>AM40</f>
        <v>1</v>
      </c>
      <c r="Q41" s="74">
        <f>IF(E41="",0,IF(E41=3,2,1))+IF(H41="",0,IF(H41=3,2,1))+IF(N41="",0,IF(N41=3,2,1))</f>
        <v>5</v>
      </c>
      <c r="R41" s="75"/>
      <c r="S41" s="75"/>
      <c r="T41" s="70">
        <f>IF(E41="",0,E41)+IF(H41="",0,H41)+IF(N41="",0,N41)</f>
        <v>6</v>
      </c>
      <c r="U41" s="72" t="s">
        <v>14</v>
      </c>
      <c r="V41" s="61">
        <f>IF(G41="",0,G41)+IF(J41="",0,J41)+IF(P41="",0,P41)</f>
        <v>5</v>
      </c>
      <c r="W41" s="54" t="s">
        <v>184</v>
      </c>
      <c r="X41" s="54"/>
      <c r="Y41" s="55"/>
      <c r="Z41" s="26"/>
      <c r="AA41" s="26"/>
      <c r="AB41" s="27"/>
      <c r="AD41" s="9">
        <v>1</v>
      </c>
      <c r="AE41" s="9" t="str">
        <f>C37</f>
        <v>Vyskočilová Ester</v>
      </c>
      <c r="AF41" s="9">
        <v>2</v>
      </c>
      <c r="AG41" s="9" t="str">
        <f>C39</f>
        <v>Ferbasová Dorothea</v>
      </c>
      <c r="AH41" s="10" t="s">
        <v>182</v>
      </c>
      <c r="AI41" s="10" t="s">
        <v>161</v>
      </c>
      <c r="AJ41" s="10" t="s">
        <v>163</v>
      </c>
      <c r="AK41" s="10" t="s">
        <v>162</v>
      </c>
      <c r="AL41" s="10"/>
      <c r="AM41" s="13">
        <f t="shared" si="9"/>
        <v>3</v>
      </c>
      <c r="AN41" s="13">
        <f t="shared" si="10"/>
        <v>1</v>
      </c>
      <c r="AO41" s="9"/>
      <c r="AP41" s="14" t="str">
        <f t="shared" si="11"/>
        <v>OK</v>
      </c>
      <c r="AQ41" s="9"/>
      <c r="AR41" s="9"/>
    </row>
    <row r="42" spans="1:44" s="38" customFormat="1" ht="14.4" customHeight="1" x14ac:dyDescent="0.3">
      <c r="A42" s="78"/>
      <c r="B42" s="80"/>
      <c r="C42" s="96" t="str">
        <f>IF(ISBLANK(A41),"",VLOOKUP(A41,'dívky presence'!$A$2:$J$100,7))</f>
        <v>TJ Borová</v>
      </c>
      <c r="D42" s="111"/>
      <c r="E42" s="67" t="str">
        <f>"("&amp;AH43&amp;","&amp;AI43&amp;","&amp;AJ43&amp;","&amp;AK43&amp;","&amp;AL43&amp;")"</f>
        <v>(-7,-3,-6,,)</v>
      </c>
      <c r="F42" s="68"/>
      <c r="G42" s="68"/>
      <c r="H42" s="69"/>
      <c r="I42" s="68"/>
      <c r="J42" s="112"/>
      <c r="K42" s="84"/>
      <c r="L42" s="85"/>
      <c r="M42" s="86"/>
      <c r="N42" s="69"/>
      <c r="O42" s="68"/>
      <c r="P42" s="68"/>
      <c r="Q42" s="74"/>
      <c r="R42" s="75"/>
      <c r="S42" s="75"/>
      <c r="T42" s="70"/>
      <c r="U42" s="95"/>
      <c r="V42" s="61"/>
      <c r="W42" s="54"/>
      <c r="X42" s="54"/>
      <c r="Y42" s="55"/>
      <c r="Z42" s="26"/>
      <c r="AA42" s="26"/>
      <c r="AB42" s="27"/>
      <c r="AD42" s="9">
        <v>2</v>
      </c>
      <c r="AE42" s="9" t="str">
        <f>C39</f>
        <v>Ferbasová Dorothea</v>
      </c>
      <c r="AF42" s="9">
        <v>4</v>
      </c>
      <c r="AG42" s="9" t="str">
        <f>C43</f>
        <v>Zilvarová Veronika</v>
      </c>
      <c r="AH42" s="10" t="s">
        <v>169</v>
      </c>
      <c r="AI42" s="10" t="s">
        <v>175</v>
      </c>
      <c r="AJ42" s="10" t="s">
        <v>162</v>
      </c>
      <c r="AK42" s="10"/>
      <c r="AL42" s="10"/>
      <c r="AM42" s="13">
        <f t="shared" si="9"/>
        <v>3</v>
      </c>
      <c r="AN42" s="13">
        <f t="shared" si="10"/>
        <v>0</v>
      </c>
      <c r="AO42" s="9"/>
      <c r="AP42" s="14" t="str">
        <f t="shared" si="11"/>
        <v>OK</v>
      </c>
      <c r="AQ42" s="9"/>
      <c r="AR42" s="9"/>
    </row>
    <row r="43" spans="1:44" s="38" customFormat="1" ht="14.4" customHeight="1" x14ac:dyDescent="0.3">
      <c r="A43" s="78">
        <v>15</v>
      </c>
      <c r="B43" s="98">
        <v>4</v>
      </c>
      <c r="C43" s="109" t="str">
        <f>IF(ISBLANK(A43),"",VLOOKUP(A43,'dívky presence'!$A$2:$J$100,3)&amp;" "&amp;VLOOKUP(A43,'dívky presence'!$A$2:$J$100,4))</f>
        <v>Zilvarová Veronika</v>
      </c>
      <c r="D43" s="110"/>
      <c r="E43" s="23">
        <f>P37</f>
        <v>1</v>
      </c>
      <c r="F43" s="7" t="s">
        <v>14</v>
      </c>
      <c r="G43" s="7">
        <f>N37</f>
        <v>3</v>
      </c>
      <c r="H43" s="6">
        <f>P39</f>
        <v>0</v>
      </c>
      <c r="I43" s="7" t="s">
        <v>14</v>
      </c>
      <c r="J43" s="8">
        <f>N39</f>
        <v>3</v>
      </c>
      <c r="K43" s="7">
        <f>P41</f>
        <v>1</v>
      </c>
      <c r="L43" s="7" t="s">
        <v>14</v>
      </c>
      <c r="M43" s="7">
        <f>N41</f>
        <v>3</v>
      </c>
      <c r="N43" s="81" t="s">
        <v>56</v>
      </c>
      <c r="O43" s="82"/>
      <c r="P43" s="104"/>
      <c r="Q43" s="74">
        <f>IF(E43="",0,IF(E43=3,2,1))+IF(H43="",0,IF(H43=3,2,1))+IF(K43="",0,IF(K43=3,2,1))</f>
        <v>3</v>
      </c>
      <c r="R43" s="75"/>
      <c r="S43" s="75"/>
      <c r="T43" s="70">
        <f>IF(E43="",0,E43)+IF(H43="",0,H43)+IF(K43="",0,K43)</f>
        <v>2</v>
      </c>
      <c r="U43" s="72" t="s">
        <v>14</v>
      </c>
      <c r="V43" s="61">
        <f>IF(G43="",0,G43)+IF(J43="",0,J43)+IF(M43="",0,M43)</f>
        <v>9</v>
      </c>
      <c r="W43" s="56" t="s">
        <v>186</v>
      </c>
      <c r="X43" s="56"/>
      <c r="Y43" s="57"/>
      <c r="Z43" s="26"/>
      <c r="AA43" s="26"/>
      <c r="AB43" s="27"/>
      <c r="AD43" s="9">
        <v>3</v>
      </c>
      <c r="AE43" s="9" t="str">
        <f>C41</f>
        <v>Pytlíková Aneta</v>
      </c>
      <c r="AF43" s="9">
        <v>1</v>
      </c>
      <c r="AG43" s="9" t="str">
        <f>C37</f>
        <v>Vyskočilová Ester</v>
      </c>
      <c r="AH43" s="10" t="s">
        <v>163</v>
      </c>
      <c r="AI43" s="10" t="s">
        <v>176</v>
      </c>
      <c r="AJ43" s="10" t="s">
        <v>178</v>
      </c>
      <c r="AK43" s="10"/>
      <c r="AL43" s="10"/>
      <c r="AM43" s="13">
        <f t="shared" si="9"/>
        <v>0</v>
      </c>
      <c r="AN43" s="13">
        <f t="shared" si="10"/>
        <v>3</v>
      </c>
      <c r="AO43" s="9"/>
      <c r="AP43" s="14" t="str">
        <f t="shared" si="11"/>
        <v>OK</v>
      </c>
      <c r="AQ43" s="9"/>
      <c r="AR43" s="9"/>
    </row>
    <row r="44" spans="1:44" s="38" customFormat="1" ht="15" customHeight="1" thickBot="1" x14ac:dyDescent="0.35">
      <c r="A44" s="78"/>
      <c r="B44" s="108"/>
      <c r="C44" s="102" t="str">
        <f>IF(ISBLANK(A43),"",VLOOKUP(A43,'dívky presence'!$A$2:$J$100,7))</f>
        <v>SK Dobré</v>
      </c>
      <c r="D44" s="103"/>
      <c r="E44" s="63"/>
      <c r="F44" s="64"/>
      <c r="G44" s="64"/>
      <c r="H44" s="65"/>
      <c r="I44" s="64"/>
      <c r="J44" s="66"/>
      <c r="K44" s="64" t="str">
        <f>"("&amp;AH40&amp;","&amp;AI40&amp;","&amp;AJ40&amp;","&amp;AK40&amp;","&amp;AL40&amp;")"</f>
        <v>(-10,-1,9,-11,)</v>
      </c>
      <c r="L44" s="64"/>
      <c r="M44" s="64"/>
      <c r="N44" s="105"/>
      <c r="O44" s="106"/>
      <c r="P44" s="107"/>
      <c r="Q44" s="76"/>
      <c r="R44" s="77"/>
      <c r="S44" s="77"/>
      <c r="T44" s="71"/>
      <c r="U44" s="73"/>
      <c r="V44" s="62"/>
      <c r="W44" s="58"/>
      <c r="X44" s="58"/>
      <c r="Y44" s="59"/>
    </row>
  </sheetData>
  <mergeCells count="244">
    <mergeCell ref="A43:A44"/>
    <mergeCell ref="B43:B44"/>
    <mergeCell ref="C43:D43"/>
    <mergeCell ref="N43:P44"/>
    <mergeCell ref="Q43:S44"/>
    <mergeCell ref="T43:T44"/>
    <mergeCell ref="U43:U44"/>
    <mergeCell ref="V43:V44"/>
    <mergeCell ref="W43:Y44"/>
    <mergeCell ref="C44:D44"/>
    <mergeCell ref="E44:G44"/>
    <mergeCell ref="H44:J44"/>
    <mergeCell ref="K44:M44"/>
    <mergeCell ref="A41:A42"/>
    <mergeCell ref="B41:B42"/>
    <mergeCell ref="C41:D41"/>
    <mergeCell ref="K41:M42"/>
    <mergeCell ref="Q41:S42"/>
    <mergeCell ref="T41:T42"/>
    <mergeCell ref="U41:U42"/>
    <mergeCell ref="V41:V42"/>
    <mergeCell ref="W41:Y42"/>
    <mergeCell ref="C42:D42"/>
    <mergeCell ref="E42:G42"/>
    <mergeCell ref="H42:J42"/>
    <mergeCell ref="N42:P42"/>
    <mergeCell ref="AM37:AN37"/>
    <mergeCell ref="C38:D38"/>
    <mergeCell ref="H38:J38"/>
    <mergeCell ref="K38:M38"/>
    <mergeCell ref="N38:P38"/>
    <mergeCell ref="A39:A40"/>
    <mergeCell ref="B39:B40"/>
    <mergeCell ref="C39:D39"/>
    <mergeCell ref="H39:J40"/>
    <mergeCell ref="Q39:S40"/>
    <mergeCell ref="T39:T40"/>
    <mergeCell ref="U39:U40"/>
    <mergeCell ref="V39:V40"/>
    <mergeCell ref="W39:Y40"/>
    <mergeCell ref="C40:D40"/>
    <mergeCell ref="E40:G40"/>
    <mergeCell ref="K40:M40"/>
    <mergeCell ref="N40:P40"/>
    <mergeCell ref="B36:C36"/>
    <mergeCell ref="E36:G36"/>
    <mergeCell ref="H36:J36"/>
    <mergeCell ref="K36:M36"/>
    <mergeCell ref="N36:P36"/>
    <mergeCell ref="Q36:S36"/>
    <mergeCell ref="T36:V36"/>
    <mergeCell ref="W36:Y36"/>
    <mergeCell ref="A37:A38"/>
    <mergeCell ref="B37:B38"/>
    <mergeCell ref="C37:D37"/>
    <mergeCell ref="E37:G38"/>
    <mergeCell ref="Q37:S38"/>
    <mergeCell ref="T37:T38"/>
    <mergeCell ref="U37:U38"/>
    <mergeCell ref="V37:V38"/>
    <mergeCell ref="W37:Y38"/>
    <mergeCell ref="A32:A33"/>
    <mergeCell ref="B32:B33"/>
    <mergeCell ref="C32:D32"/>
    <mergeCell ref="N32:P33"/>
    <mergeCell ref="Q32:S33"/>
    <mergeCell ref="T32:T33"/>
    <mergeCell ref="U32:U33"/>
    <mergeCell ref="V32:V33"/>
    <mergeCell ref="W32:Y33"/>
    <mergeCell ref="C33:D33"/>
    <mergeCell ref="E33:G33"/>
    <mergeCell ref="H33:J33"/>
    <mergeCell ref="K33:M33"/>
    <mergeCell ref="A30:A31"/>
    <mergeCell ref="B30:B31"/>
    <mergeCell ref="C30:D30"/>
    <mergeCell ref="K30:M31"/>
    <mergeCell ref="Q30:S31"/>
    <mergeCell ref="T30:T31"/>
    <mergeCell ref="U30:U31"/>
    <mergeCell ref="V30:V31"/>
    <mergeCell ref="W30:Y31"/>
    <mergeCell ref="C31:D31"/>
    <mergeCell ref="E31:G31"/>
    <mergeCell ref="H31:J31"/>
    <mergeCell ref="N31:P31"/>
    <mergeCell ref="AM26:AN26"/>
    <mergeCell ref="C27:D27"/>
    <mergeCell ref="H27:J27"/>
    <mergeCell ref="K27:M27"/>
    <mergeCell ref="N27:P27"/>
    <mergeCell ref="A28:A29"/>
    <mergeCell ref="B28:B29"/>
    <mergeCell ref="C28:D28"/>
    <mergeCell ref="H28:J29"/>
    <mergeCell ref="Q28:S29"/>
    <mergeCell ref="T28:T29"/>
    <mergeCell ref="U28:U29"/>
    <mergeCell ref="V28:V29"/>
    <mergeCell ref="W28:Y29"/>
    <mergeCell ref="C29:D29"/>
    <mergeCell ref="E29:G29"/>
    <mergeCell ref="K29:M29"/>
    <mergeCell ref="N29:P29"/>
    <mergeCell ref="B25:C25"/>
    <mergeCell ref="E25:G25"/>
    <mergeCell ref="H25:J25"/>
    <mergeCell ref="K25:M25"/>
    <mergeCell ref="N25:P25"/>
    <mergeCell ref="Q25:S25"/>
    <mergeCell ref="T25:V25"/>
    <mergeCell ref="W25:Y25"/>
    <mergeCell ref="A26:A27"/>
    <mergeCell ref="B26:B27"/>
    <mergeCell ref="C26:D26"/>
    <mergeCell ref="E26:G27"/>
    <mergeCell ref="Q26:S27"/>
    <mergeCell ref="T26:T27"/>
    <mergeCell ref="U26:U27"/>
    <mergeCell ref="V26:V27"/>
    <mergeCell ref="W26:Y27"/>
    <mergeCell ref="A21:A22"/>
    <mergeCell ref="B21:B22"/>
    <mergeCell ref="C21:D21"/>
    <mergeCell ref="N21:P22"/>
    <mergeCell ref="Q21:S22"/>
    <mergeCell ref="T21:T22"/>
    <mergeCell ref="U21:U22"/>
    <mergeCell ref="V21:V22"/>
    <mergeCell ref="W21:Y22"/>
    <mergeCell ref="C22:D22"/>
    <mergeCell ref="E22:G22"/>
    <mergeCell ref="H22:J22"/>
    <mergeCell ref="K22:M22"/>
    <mergeCell ref="A19:A20"/>
    <mergeCell ref="B19:B20"/>
    <mergeCell ref="C19:D19"/>
    <mergeCell ref="K19:M20"/>
    <mergeCell ref="Q19:S20"/>
    <mergeCell ref="T19:T20"/>
    <mergeCell ref="U19:U20"/>
    <mergeCell ref="V19:V20"/>
    <mergeCell ref="W19:Y20"/>
    <mergeCell ref="C20:D20"/>
    <mergeCell ref="E20:G20"/>
    <mergeCell ref="H20:J20"/>
    <mergeCell ref="N20:P20"/>
    <mergeCell ref="AM15:AN15"/>
    <mergeCell ref="C16:D16"/>
    <mergeCell ref="H16:J16"/>
    <mergeCell ref="K16:M16"/>
    <mergeCell ref="N16:P16"/>
    <mergeCell ref="A17:A18"/>
    <mergeCell ref="B17:B18"/>
    <mergeCell ref="C17:D17"/>
    <mergeCell ref="H17:J18"/>
    <mergeCell ref="Q17:S18"/>
    <mergeCell ref="T17:T18"/>
    <mergeCell ref="U17:U18"/>
    <mergeCell ref="V17:V18"/>
    <mergeCell ref="W17:Y18"/>
    <mergeCell ref="C18:D18"/>
    <mergeCell ref="E18:G18"/>
    <mergeCell ref="K18:M18"/>
    <mergeCell ref="N18:P18"/>
    <mergeCell ref="B14:C14"/>
    <mergeCell ref="E14:G14"/>
    <mergeCell ref="H14:J14"/>
    <mergeCell ref="K14:M14"/>
    <mergeCell ref="N14:P14"/>
    <mergeCell ref="Q14:S14"/>
    <mergeCell ref="T14:V14"/>
    <mergeCell ref="W14:Y14"/>
    <mergeCell ref="A15:A16"/>
    <mergeCell ref="B15:B16"/>
    <mergeCell ref="C15:D15"/>
    <mergeCell ref="E15:G16"/>
    <mergeCell ref="Q15:S16"/>
    <mergeCell ref="T15:T16"/>
    <mergeCell ref="U15:U16"/>
    <mergeCell ref="V15:V16"/>
    <mergeCell ref="W15:Y16"/>
    <mergeCell ref="W4:Y5"/>
    <mergeCell ref="AM4:AN4"/>
    <mergeCell ref="C5:D5"/>
    <mergeCell ref="H5:J5"/>
    <mergeCell ref="K5:M5"/>
    <mergeCell ref="N5:P5"/>
    <mergeCell ref="T3:V3"/>
    <mergeCell ref="W3:Y3"/>
    <mergeCell ref="A4:A5"/>
    <mergeCell ref="B4:B5"/>
    <mergeCell ref="C4:D4"/>
    <mergeCell ref="E4:G5"/>
    <mergeCell ref="Q4:S5"/>
    <mergeCell ref="T4:T5"/>
    <mergeCell ref="U4:U5"/>
    <mergeCell ref="V4:V5"/>
    <mergeCell ref="B3:C3"/>
    <mergeCell ref="E3:G3"/>
    <mergeCell ref="H3:J3"/>
    <mergeCell ref="K3:M3"/>
    <mergeCell ref="N3:P3"/>
    <mergeCell ref="Q3:S3"/>
    <mergeCell ref="U6:U7"/>
    <mergeCell ref="V6:V7"/>
    <mergeCell ref="W6:Y7"/>
    <mergeCell ref="C7:D7"/>
    <mergeCell ref="E7:G7"/>
    <mergeCell ref="K7:M7"/>
    <mergeCell ref="N7:P7"/>
    <mergeCell ref="A6:A7"/>
    <mergeCell ref="B6:B7"/>
    <mergeCell ref="C6:D6"/>
    <mergeCell ref="H6:J7"/>
    <mergeCell ref="Q6:S7"/>
    <mergeCell ref="T6:T7"/>
    <mergeCell ref="U8:U9"/>
    <mergeCell ref="V8:V9"/>
    <mergeCell ref="W8:Y9"/>
    <mergeCell ref="C9:D9"/>
    <mergeCell ref="E9:G9"/>
    <mergeCell ref="H9:J9"/>
    <mergeCell ref="N9:P9"/>
    <mergeCell ref="A8:A9"/>
    <mergeCell ref="B8:B9"/>
    <mergeCell ref="C8:D8"/>
    <mergeCell ref="K8:M9"/>
    <mergeCell ref="Q8:S9"/>
    <mergeCell ref="T8:T9"/>
    <mergeCell ref="U10:U11"/>
    <mergeCell ref="V10:V11"/>
    <mergeCell ref="W10:Y11"/>
    <mergeCell ref="C11:D11"/>
    <mergeCell ref="E11:G11"/>
    <mergeCell ref="H11:J11"/>
    <mergeCell ref="K11:M11"/>
    <mergeCell ref="A10:A11"/>
    <mergeCell ref="B10:B11"/>
    <mergeCell ref="C10:D10"/>
    <mergeCell ref="N10:P11"/>
    <mergeCell ref="Q10:S11"/>
    <mergeCell ref="T10:T11"/>
  </mergeCells>
  <conditionalFormatting sqref="AP5:AP10">
    <cfRule type="expression" dxfId="7" priority="7">
      <formula>$AP5="CHYBA"</formula>
    </cfRule>
    <cfRule type="expression" dxfId="6" priority="8">
      <formula>$AP5="OK"</formula>
    </cfRule>
  </conditionalFormatting>
  <conditionalFormatting sqref="AP16:AP21">
    <cfRule type="expression" dxfId="5" priority="5">
      <formula>$AP16="CHYBA"</formula>
    </cfRule>
    <cfRule type="expression" dxfId="4" priority="6">
      <formula>$AP16="OK"</formula>
    </cfRule>
  </conditionalFormatting>
  <conditionalFormatting sqref="AP27:AP32">
    <cfRule type="expression" dxfId="3" priority="3">
      <formula>$AP27="CHYBA"</formula>
    </cfRule>
    <cfRule type="expression" dxfId="2" priority="4">
      <formula>$AP27="OK"</formula>
    </cfRule>
  </conditionalFormatting>
  <conditionalFormatting sqref="AP38:AP43">
    <cfRule type="expression" dxfId="1" priority="1">
      <formula>$AP38="CHYBA"</formula>
    </cfRule>
    <cfRule type="expression" dxfId="0" priority="2">
      <formula>$AP38="OK"</formula>
    </cfRule>
  </conditionalFormatting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B1" workbookViewId="0">
      <selection sqref="A1:A1048576"/>
    </sheetView>
  </sheetViews>
  <sheetFormatPr defaultRowHeight="14.4" x14ac:dyDescent="0.3"/>
  <cols>
    <col min="1" max="1" width="3" hidden="1" customWidth="1"/>
    <col min="2" max="2" width="11.33203125" customWidth="1"/>
    <col min="3" max="3" width="13.33203125" customWidth="1"/>
    <col min="4" max="6" width="16.5546875" customWidth="1"/>
  </cols>
  <sheetData>
    <row r="1" spans="1:6" ht="18" x14ac:dyDescent="0.35">
      <c r="B1" s="33" t="s">
        <v>68</v>
      </c>
    </row>
    <row r="3" spans="1:6" ht="14.4" customHeight="1" x14ac:dyDescent="0.3">
      <c r="A3">
        <v>1</v>
      </c>
      <c r="B3" s="153" t="str">
        <f>IF(ISBLANK(A3),"",VLOOKUP(A3,'dívky presence'!$A$2:$J$100,3)&amp;" "&amp;VLOOKUP(A3,'dívky presence'!$A$2:$J$100,4))</f>
        <v>Tomášková Jana</v>
      </c>
      <c r="C3" s="153"/>
    </row>
    <row r="4" spans="1:6" ht="14.4" customHeight="1" x14ac:dyDescent="0.3">
      <c r="B4" s="154" t="str">
        <f>IF(ISBLANK(A3),"",VLOOKUP(A3,'dívky presence'!$A$2:$J$100,7))</f>
        <v>TJ Sokol PP Hradec Králové 2</v>
      </c>
      <c r="C4" s="155"/>
      <c r="D4" s="35" t="str">
        <f>B3</f>
        <v>Tomášková Jana</v>
      </c>
    </row>
    <row r="5" spans="1:6" ht="14.4" customHeight="1" x14ac:dyDescent="0.3">
      <c r="A5">
        <v>8</v>
      </c>
      <c r="B5" s="153" t="str">
        <f>IF(ISBLANK(A5),"",VLOOKUP(A5,'dívky presence'!$A$2:$J$100,3)&amp;" "&amp;VLOOKUP(A5,'dívky presence'!$A$2:$J$100,4))</f>
        <v>Bártová Bára</v>
      </c>
      <c r="C5" s="153"/>
      <c r="D5" s="34" t="s">
        <v>197</v>
      </c>
      <c r="E5" s="34"/>
    </row>
    <row r="6" spans="1:6" ht="14.4" customHeight="1" x14ac:dyDescent="0.3">
      <c r="B6" s="154" t="str">
        <f>IF(ISBLANK(A5),"",VLOOKUP(A5,'dívky presence'!$A$2:$J$100,7))</f>
        <v>TJ Sokol PP Hradec Králové 2</v>
      </c>
      <c r="C6" s="154"/>
      <c r="D6" s="36"/>
      <c r="E6" s="35" t="str">
        <f>D4</f>
        <v>Tomášková Jana</v>
      </c>
    </row>
    <row r="7" spans="1:6" ht="14.4" customHeight="1" x14ac:dyDescent="0.3">
      <c r="A7">
        <v>6</v>
      </c>
      <c r="B7" s="153" t="str">
        <f>IF(ISBLANK(A7),"",VLOOKUP(A7,'dívky presence'!$A$2:$J$100,3)&amp;" "&amp;VLOOKUP(A7,'dívky presence'!$A$2:$J$100,4))</f>
        <v>Hlawatschke Mína</v>
      </c>
      <c r="C7" s="153"/>
      <c r="E7" s="45" t="s">
        <v>198</v>
      </c>
      <c r="F7" s="34"/>
    </row>
    <row r="8" spans="1:6" ht="14.4" customHeight="1" x14ac:dyDescent="0.3">
      <c r="B8" s="154" t="str">
        <f>IF(ISBLANK(A7),"",VLOOKUP(A7,'dívky presence'!$A$2:$J$100,7))</f>
        <v>TJ Sokol PP Hradec Králové 2</v>
      </c>
      <c r="C8" s="155"/>
      <c r="D8" s="35" t="str">
        <f>B7</f>
        <v>Hlawatschke Mína</v>
      </c>
      <c r="E8" s="34"/>
      <c r="F8" s="34"/>
    </row>
    <row r="9" spans="1:6" ht="14.4" customHeight="1" x14ac:dyDescent="0.3">
      <c r="A9">
        <v>4</v>
      </c>
      <c r="B9" s="153" t="str">
        <f>IF(ISBLANK(A9),"",VLOOKUP(A9,'dívky presence'!$A$2:$J$100,3)&amp;" "&amp;VLOOKUP(A9,'dívky presence'!$A$2:$J$100,4))</f>
        <v>Vyskočilová Ester</v>
      </c>
      <c r="C9" s="153"/>
      <c r="D9" s="45" t="s">
        <v>199</v>
      </c>
      <c r="F9" s="34"/>
    </row>
    <row r="10" spans="1:6" ht="14.4" customHeight="1" x14ac:dyDescent="0.3">
      <c r="B10" s="154" t="str">
        <f>IF(ISBLANK(A9),"",VLOOKUP(A9,'dívky presence'!$A$2:$J$100,7))</f>
        <v>SK Dobré</v>
      </c>
      <c r="C10" s="154"/>
      <c r="D10" s="36"/>
      <c r="F10" s="35" t="str">
        <f>E6</f>
        <v>Tomášková Jana</v>
      </c>
    </row>
    <row r="11" spans="1:6" ht="14.4" customHeight="1" x14ac:dyDescent="0.3">
      <c r="A11">
        <v>3</v>
      </c>
      <c r="B11" s="153" t="str">
        <f>IF(ISBLANK(A11),"",VLOOKUP(A11,'dívky presence'!$A$2:$J$100,3)&amp;" "&amp;VLOOKUP(A11,'dívky presence'!$A$2:$J$100,4))</f>
        <v>Kuchařová Elena</v>
      </c>
      <c r="C11" s="153"/>
      <c r="F11" s="34" t="s">
        <v>197</v>
      </c>
    </row>
    <row r="12" spans="1:6" ht="14.4" customHeight="1" x14ac:dyDescent="0.3">
      <c r="B12" s="154" t="str">
        <f>IF(ISBLANK(A11),"",VLOOKUP(A11,'dívky presence'!$A$2:$J$100,7))</f>
        <v>SK Dobré</v>
      </c>
      <c r="C12" s="155"/>
      <c r="D12" s="35" t="str">
        <f>B11</f>
        <v>Kuchařová Elena</v>
      </c>
      <c r="F12" s="34"/>
    </row>
    <row r="13" spans="1:6" ht="14.4" customHeight="1" x14ac:dyDescent="0.3">
      <c r="A13">
        <v>5</v>
      </c>
      <c r="B13" s="153" t="str">
        <f>IF(ISBLANK(A13),"",VLOOKUP(A13,'dívky presence'!$A$2:$J$100,3)&amp;" "&amp;VLOOKUP(A13,'dívky presence'!$A$2:$J$100,4))</f>
        <v>Pytlíková Aneta</v>
      </c>
      <c r="C13" s="153"/>
      <c r="D13" s="34" t="s">
        <v>197</v>
      </c>
      <c r="E13" s="34"/>
      <c r="F13" s="34"/>
    </row>
    <row r="14" spans="1:6" ht="14.4" customHeight="1" x14ac:dyDescent="0.3">
      <c r="B14" s="154" t="str">
        <f>IF(ISBLANK(A13),"",VLOOKUP(A13,'dívky presence'!$A$2:$J$100,7))</f>
        <v>TJ Borová</v>
      </c>
      <c r="C14" s="154"/>
      <c r="D14" s="36"/>
      <c r="E14" s="35" t="str">
        <f>D16</f>
        <v>Kovaříčková Tereza</v>
      </c>
      <c r="F14" s="34"/>
    </row>
    <row r="15" spans="1:6" ht="14.4" customHeight="1" x14ac:dyDescent="0.3">
      <c r="A15">
        <v>14</v>
      </c>
      <c r="B15" s="153" t="str">
        <f>IF(ISBLANK(A15),"",VLOOKUP(A15,'dívky presence'!$A$2:$J$100,3)&amp;" "&amp;VLOOKUP(A15,'dívky presence'!$A$2:$J$100,4))</f>
        <v>Vyskočilová Stela</v>
      </c>
      <c r="C15" s="153"/>
      <c r="E15" s="45" t="s">
        <v>198</v>
      </c>
    </row>
    <row r="16" spans="1:6" ht="14.4" customHeight="1" x14ac:dyDescent="0.3">
      <c r="B16" s="154" t="str">
        <f>IF(ISBLANK(A15),"",VLOOKUP(A15,'dívky presence'!$A$2:$J$100,7))</f>
        <v>SK Dobré</v>
      </c>
      <c r="C16" s="155"/>
      <c r="D16" s="35" t="str">
        <f>B17</f>
        <v>Kovaříčková Tereza</v>
      </c>
      <c r="E16" s="34"/>
    </row>
    <row r="17" spans="1:4" ht="14.4" customHeight="1" x14ac:dyDescent="0.3">
      <c r="A17">
        <v>2</v>
      </c>
      <c r="B17" s="153" t="str">
        <f>IF(ISBLANK(A17),"",VLOOKUP(A17,'dívky presence'!$A$2:$J$100,3)&amp;" "&amp;VLOOKUP(A17,'dívky presence'!$A$2:$J$100,4))</f>
        <v>Kovaříčková Tereza</v>
      </c>
      <c r="C17" s="153"/>
      <c r="D17" s="34" t="s">
        <v>197</v>
      </c>
    </row>
    <row r="18" spans="1:4" ht="14.4" customHeight="1" x14ac:dyDescent="0.3">
      <c r="B18" s="154" t="str">
        <f>IF(ISBLANK(A17),"",VLOOKUP(A17,'dívky presence'!$A$2:$J$100,7))</f>
        <v>SK Dobré</v>
      </c>
      <c r="C18" s="154"/>
      <c r="D18" s="36"/>
    </row>
  </sheetData>
  <mergeCells count="16">
    <mergeCell ref="B13:C13"/>
    <mergeCell ref="B8:C8"/>
    <mergeCell ref="B9:C9"/>
    <mergeCell ref="B10:C10"/>
    <mergeCell ref="B11:C11"/>
    <mergeCell ref="B12:C12"/>
    <mergeCell ref="B3:C3"/>
    <mergeCell ref="B4:C4"/>
    <mergeCell ref="B5:C5"/>
    <mergeCell ref="B6:C6"/>
    <mergeCell ref="B7:C7"/>
    <mergeCell ref="B15:C15"/>
    <mergeCell ref="B16:C16"/>
    <mergeCell ref="B17:C17"/>
    <mergeCell ref="B18:C18"/>
    <mergeCell ref="B14:C14"/>
  </mergeCells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topLeftCell="B1" workbookViewId="0">
      <selection activeCell="F3" sqref="F3"/>
    </sheetView>
  </sheetViews>
  <sheetFormatPr defaultRowHeight="14.4" x14ac:dyDescent="0.3"/>
  <cols>
    <col min="1" max="1" width="3" hidden="1" customWidth="1"/>
    <col min="2" max="2" width="11.33203125" customWidth="1"/>
    <col min="3" max="3" width="13.33203125" customWidth="1"/>
    <col min="4" max="6" width="17.77734375" bestFit="1" customWidth="1"/>
  </cols>
  <sheetData>
    <row r="1" spans="1:6" ht="18" x14ac:dyDescent="0.35">
      <c r="B1" s="33" t="s">
        <v>69</v>
      </c>
    </row>
    <row r="3" spans="1:6" ht="14.4" customHeight="1" x14ac:dyDescent="0.3">
      <c r="A3">
        <v>7</v>
      </c>
      <c r="B3" s="153" t="str">
        <f>IF(ISBLANK(A3),"",VLOOKUP(A3,'dívky presence'!$A$2:$J$100,3)&amp;" "&amp;VLOOKUP(A3,'dívky presence'!$A$2:$J$100,4))</f>
        <v>Borecká Karolína</v>
      </c>
      <c r="C3" s="153"/>
    </row>
    <row r="4" spans="1:6" ht="14.4" customHeight="1" x14ac:dyDescent="0.3">
      <c r="B4" s="154" t="str">
        <f>IF(ISBLANK(A3),"",VLOOKUP(A3,'dívky presence'!$A$2:$J$100,7))</f>
        <v>TTC Ústí nad Orlicí</v>
      </c>
      <c r="C4" s="155"/>
      <c r="D4" s="35" t="str">
        <f>B3</f>
        <v>Borecká Karolína</v>
      </c>
    </row>
    <row r="5" spans="1:6" ht="14.4" customHeight="1" x14ac:dyDescent="0.3">
      <c r="A5">
        <v>10</v>
      </c>
      <c r="B5" s="153" t="str">
        <f>IF(ISBLANK(A5),"",VLOOKUP(A5,'dívky presence'!$A$2:$J$100,3)&amp;" "&amp;VLOOKUP(A5,'dívky presence'!$A$2:$J$100,4))</f>
        <v>Nováková Nelly</v>
      </c>
      <c r="C5" s="153"/>
      <c r="D5" s="34" t="s">
        <v>197</v>
      </c>
      <c r="E5" s="34"/>
    </row>
    <row r="6" spans="1:6" ht="14.4" customHeight="1" x14ac:dyDescent="0.3">
      <c r="B6" s="154" t="str">
        <f>IF(ISBLANK(A5),"",VLOOKUP(A5,'dívky presence'!$A$2:$J$100,7))</f>
        <v>KST Holice</v>
      </c>
      <c r="C6" s="154"/>
      <c r="D6" s="36"/>
      <c r="E6" s="35" t="str">
        <f>D8</f>
        <v>Řeháková Anna</v>
      </c>
    </row>
    <row r="7" spans="1:6" ht="14.4" customHeight="1" x14ac:dyDescent="0.3">
      <c r="A7">
        <v>15</v>
      </c>
      <c r="B7" s="153" t="str">
        <f>IF(ISBLANK(A7),"",VLOOKUP(A7,'dívky presence'!$A$2:$J$100,3)&amp;" "&amp;VLOOKUP(A7,'dívky presence'!$A$2:$J$100,4))</f>
        <v>Zilvarová Veronika</v>
      </c>
      <c r="C7" s="153"/>
      <c r="E7" s="34" t="s">
        <v>197</v>
      </c>
      <c r="F7" s="34"/>
    </row>
    <row r="8" spans="1:6" ht="14.4" customHeight="1" x14ac:dyDescent="0.3">
      <c r="B8" s="154" t="str">
        <f>IF(ISBLANK(A7),"",VLOOKUP(A7,'dívky presence'!$A$2:$J$100,7))</f>
        <v>SK Dobré</v>
      </c>
      <c r="C8" s="155"/>
      <c r="D8" s="35" t="str">
        <f>B9</f>
        <v>Řeháková Anna</v>
      </c>
      <c r="E8" s="34"/>
      <c r="F8" s="34"/>
    </row>
    <row r="9" spans="1:6" ht="14.4" customHeight="1" x14ac:dyDescent="0.3">
      <c r="A9">
        <v>13</v>
      </c>
      <c r="B9" s="153" t="str">
        <f>IF(ISBLANK(A9),"",VLOOKUP(A9,'dívky presence'!$A$2:$J$100,3)&amp;" "&amp;VLOOKUP(A9,'dívky presence'!$A$2:$J$100,4))</f>
        <v>Řeháková Anna</v>
      </c>
      <c r="C9" s="153"/>
      <c r="D9" s="34" t="s">
        <v>197</v>
      </c>
      <c r="F9" s="34"/>
    </row>
    <row r="10" spans="1:6" ht="14.4" customHeight="1" x14ac:dyDescent="0.3">
      <c r="B10" s="154" t="str">
        <f>IF(ISBLANK(A9),"",VLOOKUP(A9,'dívky presence'!$A$2:$J$100,7))</f>
        <v>TTC Kostelec nad Orlicí</v>
      </c>
      <c r="C10" s="154"/>
      <c r="D10" s="36"/>
      <c r="F10" s="35" t="str">
        <f>E14</f>
        <v>Ferbasová Dorothea</v>
      </c>
    </row>
    <row r="11" spans="1:6" ht="14.4" customHeight="1" x14ac:dyDescent="0.3">
      <c r="A11">
        <v>11</v>
      </c>
      <c r="B11" s="153" t="str">
        <f>IF(ISBLANK(A11),"",VLOOKUP(A11,'dívky presence'!$A$2:$J$100,3)&amp;" "&amp;VLOOKUP(A11,'dívky presence'!$A$2:$J$100,4))</f>
        <v>Dušková Laura</v>
      </c>
      <c r="C11" s="153"/>
      <c r="F11" s="45" t="s">
        <v>198</v>
      </c>
    </row>
    <row r="12" spans="1:6" ht="14.4" customHeight="1" x14ac:dyDescent="0.3">
      <c r="B12" s="154" t="str">
        <f>IF(ISBLANK(A11),"",VLOOKUP(A11,'dívky presence'!$A$2:$J$100,7))</f>
        <v>TTC Ústí nad Orlicí</v>
      </c>
      <c r="C12" s="155"/>
      <c r="D12" s="35" t="str">
        <f>B13</f>
        <v>Rybová Nela</v>
      </c>
      <c r="F12" s="34"/>
    </row>
    <row r="13" spans="1:6" ht="14.4" customHeight="1" x14ac:dyDescent="0.3">
      <c r="A13">
        <v>16</v>
      </c>
      <c r="B13" s="153" t="str">
        <f>IF(ISBLANK(A13),"",VLOOKUP(A13,'dívky presence'!$A$2:$J$100,3)&amp;" "&amp;VLOOKUP(A13,'dívky presence'!$A$2:$J$100,4))</f>
        <v>Rybová Nela</v>
      </c>
      <c r="C13" s="153"/>
      <c r="D13" s="34" t="s">
        <v>197</v>
      </c>
      <c r="E13" s="34"/>
      <c r="F13" s="34"/>
    </row>
    <row r="14" spans="1:6" ht="14.4" customHeight="1" x14ac:dyDescent="0.3">
      <c r="B14" s="154" t="str">
        <f>IF(ISBLANK(A13),"",VLOOKUP(A13,'dívky presence'!$A$2:$J$100,7))</f>
        <v>Montas Hradec Králové</v>
      </c>
      <c r="C14" s="154"/>
      <c r="D14" s="36"/>
      <c r="E14" s="35" t="str">
        <f>D16</f>
        <v>Ferbasová Dorothea</v>
      </c>
      <c r="F14" s="34"/>
    </row>
    <row r="15" spans="1:6" ht="14.4" customHeight="1" x14ac:dyDescent="0.3">
      <c r="A15">
        <v>9</v>
      </c>
      <c r="B15" s="153" t="str">
        <f>IF(ISBLANK(A15),"",VLOOKUP(A15,'dívky presence'!$A$2:$J$100,3)&amp;" "&amp;VLOOKUP(A15,'dívky presence'!$A$2:$J$100,4))</f>
        <v>Datinská Eliška</v>
      </c>
      <c r="C15" s="153"/>
      <c r="E15" s="34" t="s">
        <v>197</v>
      </c>
    </row>
    <row r="16" spans="1:6" ht="14.4" customHeight="1" x14ac:dyDescent="0.3">
      <c r="B16" s="154" t="str">
        <f>IF(ISBLANK(A15),"",VLOOKUP(A15,'dívky presence'!$A$2:$J$100,7))</f>
        <v>TJ Borová</v>
      </c>
      <c r="C16" s="155"/>
      <c r="D16" s="35" t="str">
        <f>B17</f>
        <v>Ferbasová Dorothea</v>
      </c>
      <c r="E16" s="34"/>
    </row>
    <row r="17" spans="1:4" ht="14.4" customHeight="1" x14ac:dyDescent="0.3">
      <c r="A17">
        <v>12</v>
      </c>
      <c r="B17" s="153" t="str">
        <f>IF(ISBLANK(A17),"",VLOOKUP(A17,'dívky presence'!$A$2:$J$100,3)&amp;" "&amp;VLOOKUP(A17,'dívky presence'!$A$2:$J$100,4))</f>
        <v>Ferbasová Dorothea</v>
      </c>
      <c r="C17" s="153"/>
      <c r="D17" s="34" t="s">
        <v>197</v>
      </c>
    </row>
    <row r="18" spans="1:4" ht="14.4" customHeight="1" x14ac:dyDescent="0.3">
      <c r="B18" s="154" t="str">
        <f>IF(ISBLANK(A17),"",VLOOKUP(A17,'dívky presence'!$A$2:$J$100,7))</f>
        <v>TJ Sokol PP Hradec Králové 2</v>
      </c>
      <c r="C18" s="154"/>
      <c r="D18" s="36"/>
    </row>
  </sheetData>
  <mergeCells count="16">
    <mergeCell ref="B13:C13"/>
    <mergeCell ref="B8:C8"/>
    <mergeCell ref="B9:C9"/>
    <mergeCell ref="B10:C10"/>
    <mergeCell ref="B11:C11"/>
    <mergeCell ref="B12:C12"/>
    <mergeCell ref="B3:C3"/>
    <mergeCell ref="B4:C4"/>
    <mergeCell ref="B5:C5"/>
    <mergeCell ref="B6:C6"/>
    <mergeCell ref="B7:C7"/>
    <mergeCell ref="B15:C15"/>
    <mergeCell ref="B16:C16"/>
    <mergeCell ref="B17:C17"/>
    <mergeCell ref="B18:C18"/>
    <mergeCell ref="B14:C1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10</vt:i4>
      </vt:variant>
    </vt:vector>
  </HeadingPairs>
  <TitlesOfParts>
    <vt:vector size="10" baseType="lpstr">
      <vt:lpstr>chlapci presence</vt:lpstr>
      <vt:lpstr>chlapci skupiny</vt:lpstr>
      <vt:lpstr>chlapci finále</vt:lpstr>
      <vt:lpstr>chlapci útěcha</vt:lpstr>
      <vt:lpstr>chlapci pořadí</vt:lpstr>
      <vt:lpstr>dívky presence</vt:lpstr>
      <vt:lpstr>dívky skupiny</vt:lpstr>
      <vt:lpstr>dívky finále</vt:lpstr>
      <vt:lpstr>dívky útěcha</vt:lpstr>
      <vt:lpstr>dívky pořadí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misa</dc:creator>
  <cp:lastModifiedBy>misa</cp:lastModifiedBy>
  <cp:lastPrinted>2025-09-20T20:12:52Z</cp:lastPrinted>
  <dcterms:created xsi:type="dcterms:W3CDTF">2025-09-20T18:44:23Z</dcterms:created>
  <dcterms:modified xsi:type="dcterms:W3CDTF">2025-09-21T18:17:38Z</dcterms:modified>
</cp:coreProperties>
</file>