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 tabRatio="685" activeTab="4"/>
  </bookViews>
  <sheets>
    <sheet name="chlapci presence" sheetId="1" r:id="rId1"/>
    <sheet name="chlapci skupiny" sheetId="3" r:id="rId2"/>
    <sheet name="chlapci finále" sheetId="4" r:id="rId3"/>
    <sheet name="chlapci útěcha" sheetId="5" r:id="rId4"/>
    <sheet name="chlapci pořadí" sheetId="6" r:id="rId5"/>
    <sheet name="dívky presence" sheetId="2" r:id="rId6"/>
    <sheet name="dívky skupiny" sheetId="7" r:id="rId7"/>
    <sheet name="dívky finále" sheetId="8" r:id="rId8"/>
    <sheet name="dívky útěcha" sheetId="9" r:id="rId9"/>
    <sheet name="dívky pořadí" sheetId="10" r:id="rId1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12" i="9"/>
  <c r="B11" i="9"/>
  <c r="AG6" i="7" l="1"/>
  <c r="K34" i="7"/>
  <c r="C34" i="7"/>
  <c r="AN33" i="7"/>
  <c r="K27" i="7" s="1"/>
  <c r="G31" i="7" s="1"/>
  <c r="AM33" i="7"/>
  <c r="M27" i="7" s="1"/>
  <c r="C33" i="7"/>
  <c r="AG28" i="7" s="1"/>
  <c r="AN32" i="7"/>
  <c r="P29" i="7" s="1"/>
  <c r="H33" i="7" s="1"/>
  <c r="AM32" i="7"/>
  <c r="N29" i="7" s="1"/>
  <c r="J33" i="7" s="1"/>
  <c r="E32" i="7"/>
  <c r="C32" i="7"/>
  <c r="AN31" i="7"/>
  <c r="J27" i="7" s="1"/>
  <c r="E29" i="7" s="1"/>
  <c r="AM31" i="7"/>
  <c r="H27" i="7" s="1"/>
  <c r="C31" i="7"/>
  <c r="AE33" i="7" s="1"/>
  <c r="AN30" i="7"/>
  <c r="N31" i="7" s="1"/>
  <c r="M33" i="7" s="1"/>
  <c r="AM30" i="7"/>
  <c r="AP30" i="7" s="1"/>
  <c r="N30" i="7"/>
  <c r="K30" i="7"/>
  <c r="C30" i="7"/>
  <c r="AN29" i="7"/>
  <c r="M29" i="7" s="1"/>
  <c r="H31" i="7" s="1"/>
  <c r="AM29" i="7"/>
  <c r="K29" i="7" s="1"/>
  <c r="J31" i="7" s="1"/>
  <c r="C29" i="7"/>
  <c r="AG31" i="7" s="1"/>
  <c r="AN28" i="7"/>
  <c r="P27" i="7" s="1"/>
  <c r="E33" i="7" s="1"/>
  <c r="AM28" i="7"/>
  <c r="N27" i="7" s="1"/>
  <c r="G33" i="7" s="1"/>
  <c r="N28" i="7"/>
  <c r="H28" i="7"/>
  <c r="C28" i="7"/>
  <c r="C27" i="7"/>
  <c r="AG33" i="7" s="1"/>
  <c r="K78" i="3"/>
  <c r="C78" i="3"/>
  <c r="AN77" i="3"/>
  <c r="K71" i="3" s="1"/>
  <c r="G75" i="3" s="1"/>
  <c r="AM77" i="3"/>
  <c r="M71" i="3" s="1"/>
  <c r="E75" i="3" s="1"/>
  <c r="C77" i="3"/>
  <c r="AG72" i="3" s="1"/>
  <c r="AN76" i="3"/>
  <c r="P73" i="3" s="1"/>
  <c r="H77" i="3" s="1"/>
  <c r="AM76" i="3"/>
  <c r="N73" i="3" s="1"/>
  <c r="J77" i="3" s="1"/>
  <c r="E76" i="3"/>
  <c r="C76" i="3"/>
  <c r="AN75" i="3"/>
  <c r="J71" i="3" s="1"/>
  <c r="AM75" i="3"/>
  <c r="H71" i="3" s="1"/>
  <c r="C75" i="3"/>
  <c r="AE77" i="3" s="1"/>
  <c r="AN74" i="3"/>
  <c r="N75" i="3" s="1"/>
  <c r="M77" i="3" s="1"/>
  <c r="AM74" i="3"/>
  <c r="P75" i="3" s="1"/>
  <c r="K77" i="3" s="1"/>
  <c r="N74" i="3"/>
  <c r="K74" i="3"/>
  <c r="C74" i="3"/>
  <c r="AN73" i="3"/>
  <c r="M73" i="3" s="1"/>
  <c r="H75" i="3" s="1"/>
  <c r="AM73" i="3"/>
  <c r="K73" i="3" s="1"/>
  <c r="J75" i="3" s="1"/>
  <c r="C73" i="3"/>
  <c r="AE76" i="3" s="1"/>
  <c r="AN72" i="3"/>
  <c r="P71" i="3" s="1"/>
  <c r="E77" i="3" s="1"/>
  <c r="AM72" i="3"/>
  <c r="N71" i="3" s="1"/>
  <c r="G77" i="3" s="1"/>
  <c r="N72" i="3"/>
  <c r="H72" i="3"/>
  <c r="C72" i="3"/>
  <c r="C71" i="3"/>
  <c r="AE75" i="3" s="1"/>
  <c r="K67" i="3"/>
  <c r="C67" i="3"/>
  <c r="AN66" i="3"/>
  <c r="K60" i="3" s="1"/>
  <c r="G64" i="3" s="1"/>
  <c r="AM66" i="3"/>
  <c r="M60" i="3" s="1"/>
  <c r="E64" i="3" s="1"/>
  <c r="C66" i="3"/>
  <c r="AG65" i="3" s="1"/>
  <c r="AN65" i="3"/>
  <c r="P62" i="3" s="1"/>
  <c r="H66" i="3" s="1"/>
  <c r="AM65" i="3"/>
  <c r="N62" i="3" s="1"/>
  <c r="J66" i="3" s="1"/>
  <c r="E65" i="3"/>
  <c r="C65" i="3"/>
  <c r="AN64" i="3"/>
  <c r="J60" i="3" s="1"/>
  <c r="AM64" i="3"/>
  <c r="H60" i="3" s="1"/>
  <c r="C64" i="3"/>
  <c r="AG62" i="3" s="1"/>
  <c r="AN63" i="3"/>
  <c r="N64" i="3" s="1"/>
  <c r="M66" i="3" s="1"/>
  <c r="AM63" i="3"/>
  <c r="AP63" i="3" s="1"/>
  <c r="N63" i="3"/>
  <c r="K63" i="3"/>
  <c r="C63" i="3"/>
  <c r="AN62" i="3"/>
  <c r="M62" i="3" s="1"/>
  <c r="H64" i="3" s="1"/>
  <c r="AM62" i="3"/>
  <c r="K62" i="3" s="1"/>
  <c r="J64" i="3" s="1"/>
  <c r="C62" i="3"/>
  <c r="AG64" i="3" s="1"/>
  <c r="AN61" i="3"/>
  <c r="P60" i="3" s="1"/>
  <c r="E66" i="3" s="1"/>
  <c r="AM61" i="3"/>
  <c r="N60" i="3" s="1"/>
  <c r="G66" i="3" s="1"/>
  <c r="N61" i="3"/>
  <c r="H61" i="3"/>
  <c r="C61" i="3"/>
  <c r="C60" i="3"/>
  <c r="AE64" i="3" s="1"/>
  <c r="K56" i="3"/>
  <c r="C56" i="3"/>
  <c r="AN55" i="3"/>
  <c r="K49" i="3" s="1"/>
  <c r="G53" i="3" s="1"/>
  <c r="AM55" i="3"/>
  <c r="M49" i="3" s="1"/>
  <c r="C55" i="3"/>
  <c r="AG50" i="3" s="1"/>
  <c r="AN54" i="3"/>
  <c r="P51" i="3" s="1"/>
  <c r="H55" i="3" s="1"/>
  <c r="AM54" i="3"/>
  <c r="N51" i="3" s="1"/>
  <c r="J55" i="3" s="1"/>
  <c r="E54" i="3"/>
  <c r="C54" i="3"/>
  <c r="AN53" i="3"/>
  <c r="J49" i="3" s="1"/>
  <c r="E51" i="3" s="1"/>
  <c r="AM53" i="3"/>
  <c r="H49" i="3" s="1"/>
  <c r="C53" i="3"/>
  <c r="AE55" i="3" s="1"/>
  <c r="AN52" i="3"/>
  <c r="N53" i="3" s="1"/>
  <c r="M55" i="3" s="1"/>
  <c r="AM52" i="3"/>
  <c r="AP52" i="3" s="1"/>
  <c r="N52" i="3"/>
  <c r="K52" i="3"/>
  <c r="C52" i="3"/>
  <c r="AN51" i="3"/>
  <c r="M51" i="3" s="1"/>
  <c r="H53" i="3" s="1"/>
  <c r="AM51" i="3"/>
  <c r="K51" i="3" s="1"/>
  <c r="J53" i="3" s="1"/>
  <c r="C51" i="3"/>
  <c r="AG53" i="3" s="1"/>
  <c r="AN50" i="3"/>
  <c r="P49" i="3" s="1"/>
  <c r="E55" i="3" s="1"/>
  <c r="AM50" i="3"/>
  <c r="N49" i="3" s="1"/>
  <c r="N50" i="3"/>
  <c r="H50" i="3"/>
  <c r="C50" i="3"/>
  <c r="C49" i="3"/>
  <c r="AE50" i="3" s="1"/>
  <c r="K45" i="3"/>
  <c r="C45" i="3"/>
  <c r="AN44" i="3"/>
  <c r="K38" i="3" s="1"/>
  <c r="G42" i="3" s="1"/>
  <c r="AM44" i="3"/>
  <c r="M38" i="3" s="1"/>
  <c r="E42" i="3" s="1"/>
  <c r="C44" i="3"/>
  <c r="AG39" i="3" s="1"/>
  <c r="AN43" i="3"/>
  <c r="P40" i="3" s="1"/>
  <c r="H44" i="3" s="1"/>
  <c r="AM43" i="3"/>
  <c r="N40" i="3" s="1"/>
  <c r="J44" i="3" s="1"/>
  <c r="E43" i="3"/>
  <c r="C43" i="3"/>
  <c r="AN42" i="3"/>
  <c r="J38" i="3" s="1"/>
  <c r="AM42" i="3"/>
  <c r="H38" i="3" s="1"/>
  <c r="C42" i="3"/>
  <c r="AG41" i="3" s="1"/>
  <c r="AN41" i="3"/>
  <c r="N42" i="3" s="1"/>
  <c r="M44" i="3" s="1"/>
  <c r="AM41" i="3"/>
  <c r="P42" i="3" s="1"/>
  <c r="K44" i="3" s="1"/>
  <c r="N41" i="3"/>
  <c r="K41" i="3"/>
  <c r="C41" i="3"/>
  <c r="AN40" i="3"/>
  <c r="M40" i="3" s="1"/>
  <c r="H42" i="3" s="1"/>
  <c r="AM40" i="3"/>
  <c r="K40" i="3" s="1"/>
  <c r="J42" i="3" s="1"/>
  <c r="C40" i="3"/>
  <c r="AG42" i="3" s="1"/>
  <c r="AN39" i="3"/>
  <c r="P38" i="3" s="1"/>
  <c r="E44" i="3" s="1"/>
  <c r="AM39" i="3"/>
  <c r="AP39" i="3" s="1"/>
  <c r="N39" i="3"/>
  <c r="H39" i="3"/>
  <c r="C39" i="3"/>
  <c r="C38" i="3"/>
  <c r="AE42" i="3" s="1"/>
  <c r="K34" i="3"/>
  <c r="C34" i="3"/>
  <c r="AN33" i="3"/>
  <c r="K27" i="3" s="1"/>
  <c r="AM33" i="3"/>
  <c r="M27" i="3" s="1"/>
  <c r="E31" i="3" s="1"/>
  <c r="C33" i="3"/>
  <c r="AG28" i="3" s="1"/>
  <c r="AN32" i="3"/>
  <c r="P29" i="3" s="1"/>
  <c r="H33" i="3" s="1"/>
  <c r="AM32" i="3"/>
  <c r="N29" i="3" s="1"/>
  <c r="J33" i="3" s="1"/>
  <c r="E32" i="3"/>
  <c r="C32" i="3"/>
  <c r="AN31" i="3"/>
  <c r="J27" i="3" s="1"/>
  <c r="AM31" i="3"/>
  <c r="H27" i="3" s="1"/>
  <c r="G29" i="3" s="1"/>
  <c r="C31" i="3"/>
  <c r="AE33" i="3" s="1"/>
  <c r="AN30" i="3"/>
  <c r="N31" i="3" s="1"/>
  <c r="M33" i="3" s="1"/>
  <c r="AM30" i="3"/>
  <c r="P31" i="3" s="1"/>
  <c r="K33" i="3" s="1"/>
  <c r="N30" i="3"/>
  <c r="K30" i="3"/>
  <c r="C30" i="3"/>
  <c r="AN29" i="3"/>
  <c r="M29" i="3" s="1"/>
  <c r="H31" i="3" s="1"/>
  <c r="AM29" i="3"/>
  <c r="K29" i="3" s="1"/>
  <c r="J31" i="3" s="1"/>
  <c r="C29" i="3"/>
  <c r="AG31" i="3" s="1"/>
  <c r="AN28" i="3"/>
  <c r="P27" i="3" s="1"/>
  <c r="E33" i="3" s="1"/>
  <c r="AM28" i="3"/>
  <c r="N27" i="3" s="1"/>
  <c r="G33" i="3" s="1"/>
  <c r="N28" i="3"/>
  <c r="H28" i="3"/>
  <c r="C28" i="3"/>
  <c r="C27" i="3"/>
  <c r="AG33" i="3" s="1"/>
  <c r="AP77" i="3" l="1"/>
  <c r="AP76" i="3"/>
  <c r="AP75" i="3"/>
  <c r="AP74" i="3"/>
  <c r="AP73" i="3"/>
  <c r="AP72" i="3"/>
  <c r="AP66" i="3"/>
  <c r="AP65" i="3"/>
  <c r="AP64" i="3"/>
  <c r="P64" i="3"/>
  <c r="K66" i="3" s="1"/>
  <c r="T66" i="3" s="1"/>
  <c r="AP62" i="3"/>
  <c r="AP61" i="3"/>
  <c r="AP55" i="3"/>
  <c r="AP54" i="3"/>
  <c r="AP53" i="3"/>
  <c r="P53" i="3"/>
  <c r="K55" i="3" s="1"/>
  <c r="T55" i="3" s="1"/>
  <c r="AP51" i="3"/>
  <c r="AP50" i="3"/>
  <c r="AP44" i="3"/>
  <c r="AP43" i="3"/>
  <c r="AP42" i="3"/>
  <c r="AP41" i="3"/>
  <c r="AP40" i="3"/>
  <c r="N38" i="3"/>
  <c r="G44" i="3" s="1"/>
  <c r="AP33" i="3"/>
  <c r="AP32" i="3"/>
  <c r="AP31" i="3"/>
  <c r="AP30" i="3"/>
  <c r="V33" i="3"/>
  <c r="AP29" i="3"/>
  <c r="AP28" i="3"/>
  <c r="AP33" i="7"/>
  <c r="AP32" i="7"/>
  <c r="AP31" i="7"/>
  <c r="P31" i="7"/>
  <c r="K33" i="7" s="1"/>
  <c r="T33" i="7" s="1"/>
  <c r="AP29" i="7"/>
  <c r="T29" i="7"/>
  <c r="AP28" i="7"/>
  <c r="AG61" i="3"/>
  <c r="AG51" i="3"/>
  <c r="V60" i="3"/>
  <c r="E62" i="3"/>
  <c r="Q62" i="3" s="1"/>
  <c r="Q49" i="3"/>
  <c r="G51" i="3"/>
  <c r="V51" i="3" s="1"/>
  <c r="V42" i="3"/>
  <c r="V77" i="3"/>
  <c r="AE51" i="3"/>
  <c r="V31" i="7"/>
  <c r="V66" i="3"/>
  <c r="V75" i="3"/>
  <c r="V29" i="3"/>
  <c r="AE54" i="3"/>
  <c r="AE32" i="7"/>
  <c r="AE29" i="7"/>
  <c r="AG29" i="7"/>
  <c r="AE31" i="7"/>
  <c r="AE63" i="3"/>
  <c r="E31" i="7"/>
  <c r="V27" i="7"/>
  <c r="Q27" i="7"/>
  <c r="G29" i="7"/>
  <c r="V29" i="7" s="1"/>
  <c r="T27" i="7"/>
  <c r="V33" i="7"/>
  <c r="Q33" i="7"/>
  <c r="AE30" i="7"/>
  <c r="AG32" i="7"/>
  <c r="AE28" i="7"/>
  <c r="Q29" i="7"/>
  <c r="AG30" i="7"/>
  <c r="AG29" i="3"/>
  <c r="AG54" i="3"/>
  <c r="AG30" i="3"/>
  <c r="AE31" i="3"/>
  <c r="AE73" i="3"/>
  <c r="AG75" i="3"/>
  <c r="AG40" i="3"/>
  <c r="AG73" i="3"/>
  <c r="AG52" i="3"/>
  <c r="T75" i="3"/>
  <c r="Q75" i="3"/>
  <c r="Q71" i="3"/>
  <c r="G73" i="3"/>
  <c r="V73" i="3" s="1"/>
  <c r="T71" i="3"/>
  <c r="E73" i="3"/>
  <c r="V71" i="3"/>
  <c r="T77" i="3"/>
  <c r="Q77" i="3"/>
  <c r="AG76" i="3"/>
  <c r="AE74" i="3"/>
  <c r="AE72" i="3"/>
  <c r="AG74" i="3"/>
  <c r="AG77" i="3"/>
  <c r="Q60" i="3"/>
  <c r="G62" i="3"/>
  <c r="V62" i="3" s="1"/>
  <c r="T60" i="3"/>
  <c r="Q66" i="3"/>
  <c r="T64" i="3"/>
  <c r="Q64" i="3"/>
  <c r="AE65" i="3"/>
  <c r="AE66" i="3"/>
  <c r="AE61" i="3"/>
  <c r="T62" i="3"/>
  <c r="AG66" i="3"/>
  <c r="AG63" i="3"/>
  <c r="AE62" i="3"/>
  <c r="Q51" i="3"/>
  <c r="T51" i="3"/>
  <c r="G55" i="3"/>
  <c r="V55" i="3" s="1"/>
  <c r="T49" i="3"/>
  <c r="Q55" i="3"/>
  <c r="E53" i="3"/>
  <c r="V49" i="3"/>
  <c r="AE52" i="3"/>
  <c r="AG55" i="3"/>
  <c r="AE53" i="3"/>
  <c r="T42" i="3"/>
  <c r="Q42" i="3"/>
  <c r="G40" i="3"/>
  <c r="V40" i="3" s="1"/>
  <c r="T44" i="3"/>
  <c r="Q44" i="3"/>
  <c r="V44" i="3"/>
  <c r="E40" i="3"/>
  <c r="V38" i="3"/>
  <c r="AE43" i="3"/>
  <c r="AG43" i="3"/>
  <c r="AE44" i="3"/>
  <c r="AE41" i="3"/>
  <c r="AE39" i="3"/>
  <c r="AG44" i="3"/>
  <c r="AE40" i="3"/>
  <c r="T31" i="3"/>
  <c r="Q31" i="3"/>
  <c r="T33" i="3"/>
  <c r="Q33" i="3"/>
  <c r="G31" i="3"/>
  <c r="V31" i="3" s="1"/>
  <c r="Q27" i="3"/>
  <c r="V27" i="3"/>
  <c r="E29" i="3"/>
  <c r="T27" i="3"/>
  <c r="AE32" i="3"/>
  <c r="AG32" i="3"/>
  <c r="AE30" i="3"/>
  <c r="AE28" i="3"/>
  <c r="AE29" i="3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0" i="9"/>
  <c r="B9" i="9"/>
  <c r="B8" i="9"/>
  <c r="B7" i="9"/>
  <c r="B6" i="9"/>
  <c r="B5" i="9"/>
  <c r="B4" i="9"/>
  <c r="B3" i="9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C2" i="3"/>
  <c r="AG12" i="3" s="1"/>
  <c r="C23" i="7"/>
  <c r="C22" i="7"/>
  <c r="AG21" i="7" s="1"/>
  <c r="C21" i="7"/>
  <c r="C20" i="7"/>
  <c r="AG18" i="7" s="1"/>
  <c r="C19" i="7"/>
  <c r="C18" i="7"/>
  <c r="AG20" i="7" s="1"/>
  <c r="C17" i="7"/>
  <c r="C16" i="7"/>
  <c r="AE20" i="7" s="1"/>
  <c r="C11" i="7"/>
  <c r="C10" i="7"/>
  <c r="AG3" i="7" s="1"/>
  <c r="C9" i="7"/>
  <c r="C8" i="7"/>
  <c r="AG7" i="7" s="1"/>
  <c r="C7" i="7"/>
  <c r="C6" i="7"/>
  <c r="AE12" i="7" s="1"/>
  <c r="C5" i="7"/>
  <c r="C4" i="7"/>
  <c r="AG5" i="7" s="1"/>
  <c r="C2" i="7"/>
  <c r="AE5" i="7" s="1"/>
  <c r="C3" i="7"/>
  <c r="K23" i="7"/>
  <c r="AN22" i="7"/>
  <c r="K16" i="7" s="1"/>
  <c r="G20" i="7" s="1"/>
  <c r="AM22" i="7"/>
  <c r="M16" i="7" s="1"/>
  <c r="AN21" i="7"/>
  <c r="P18" i="7" s="1"/>
  <c r="H22" i="7" s="1"/>
  <c r="AM21" i="7"/>
  <c r="N18" i="7" s="1"/>
  <c r="J22" i="7" s="1"/>
  <c r="E21" i="7"/>
  <c r="AN20" i="7"/>
  <c r="J16" i="7" s="1"/>
  <c r="E18" i="7" s="1"/>
  <c r="AM20" i="7"/>
  <c r="H16" i="7" s="1"/>
  <c r="G18" i="7" s="1"/>
  <c r="AN19" i="7"/>
  <c r="N20" i="7" s="1"/>
  <c r="M22" i="7" s="1"/>
  <c r="AM19" i="7"/>
  <c r="AP19" i="7" s="1"/>
  <c r="N19" i="7"/>
  <c r="K19" i="7"/>
  <c r="AN18" i="7"/>
  <c r="M18" i="7" s="1"/>
  <c r="H20" i="7" s="1"/>
  <c r="AM18" i="7"/>
  <c r="K18" i="7" s="1"/>
  <c r="J20" i="7" s="1"/>
  <c r="AN17" i="7"/>
  <c r="P16" i="7" s="1"/>
  <c r="E22" i="7" s="1"/>
  <c r="AM17" i="7"/>
  <c r="N16" i="7" s="1"/>
  <c r="N17" i="7"/>
  <c r="H17" i="7"/>
  <c r="AN12" i="7"/>
  <c r="K2" i="7" s="1"/>
  <c r="G6" i="7" s="1"/>
  <c r="AM12" i="7"/>
  <c r="M2" i="7" s="1"/>
  <c r="E6" i="7" s="1"/>
  <c r="AN11" i="7"/>
  <c r="S8" i="7" s="1"/>
  <c r="N10" i="7" s="1"/>
  <c r="AM11" i="7"/>
  <c r="Q8" i="7" s="1"/>
  <c r="P10" i="7" s="1"/>
  <c r="K11" i="7"/>
  <c r="E11" i="7"/>
  <c r="AN10" i="7"/>
  <c r="Q2" i="7" s="1"/>
  <c r="G10" i="7" s="1"/>
  <c r="AM10" i="7"/>
  <c r="S2" i="7" s="1"/>
  <c r="E10" i="7" s="1"/>
  <c r="AN9" i="7"/>
  <c r="N4" i="7" s="1"/>
  <c r="J8" i="7" s="1"/>
  <c r="AM9" i="7"/>
  <c r="P4" i="7" s="1"/>
  <c r="H8" i="7" s="1"/>
  <c r="Q9" i="7"/>
  <c r="H9" i="7"/>
  <c r="AN8" i="7"/>
  <c r="M4" i="7" s="1"/>
  <c r="H6" i="7" s="1"/>
  <c r="AM8" i="7"/>
  <c r="AP8" i="7" s="1"/>
  <c r="AN7" i="7"/>
  <c r="P2" i="7" s="1"/>
  <c r="E8" i="7" s="1"/>
  <c r="AM7" i="7"/>
  <c r="N2" i="7" s="1"/>
  <c r="G8" i="7" s="1"/>
  <c r="N7" i="7"/>
  <c r="E7" i="7"/>
  <c r="AN6" i="7"/>
  <c r="Q6" i="7" s="1"/>
  <c r="M10" i="7" s="1"/>
  <c r="AM6" i="7"/>
  <c r="AP6" i="7" s="1"/>
  <c r="AN5" i="7"/>
  <c r="J2" i="7" s="1"/>
  <c r="AM5" i="7"/>
  <c r="H2" i="7" s="1"/>
  <c r="G4" i="7" s="1"/>
  <c r="Q5" i="7"/>
  <c r="K5" i="7"/>
  <c r="AN4" i="7"/>
  <c r="P6" i="7" s="1"/>
  <c r="K8" i="7" s="1"/>
  <c r="AM4" i="7"/>
  <c r="AP4" i="7" s="1"/>
  <c r="AN3" i="7"/>
  <c r="S4" i="7" s="1"/>
  <c r="H10" i="7" s="1"/>
  <c r="AM3" i="7"/>
  <c r="Q4" i="7" s="1"/>
  <c r="J10" i="7" s="1"/>
  <c r="N3" i="7"/>
  <c r="H3" i="7"/>
  <c r="C23" i="3"/>
  <c r="C22" i="3"/>
  <c r="AG21" i="3" s="1"/>
  <c r="C21" i="3"/>
  <c r="C20" i="3"/>
  <c r="AE22" i="3" s="1"/>
  <c r="C19" i="3"/>
  <c r="C18" i="3"/>
  <c r="AG20" i="3" s="1"/>
  <c r="C17" i="3"/>
  <c r="C16" i="3"/>
  <c r="AE20" i="3" s="1"/>
  <c r="K23" i="3"/>
  <c r="AN22" i="3"/>
  <c r="K16" i="3" s="1"/>
  <c r="G20" i="3" s="1"/>
  <c r="AM22" i="3"/>
  <c r="AN21" i="3"/>
  <c r="P18" i="3" s="1"/>
  <c r="H22" i="3" s="1"/>
  <c r="AM21" i="3"/>
  <c r="E21" i="3"/>
  <c r="AN20" i="3"/>
  <c r="J16" i="3" s="1"/>
  <c r="E18" i="3" s="1"/>
  <c r="AM20" i="3"/>
  <c r="AP20" i="3" s="1"/>
  <c r="AN19" i="3"/>
  <c r="N20" i="3" s="1"/>
  <c r="M22" i="3" s="1"/>
  <c r="AM19" i="3"/>
  <c r="N19" i="3"/>
  <c r="K19" i="3"/>
  <c r="AN18" i="3"/>
  <c r="M18" i="3" s="1"/>
  <c r="H20" i="3" s="1"/>
  <c r="AM18" i="3"/>
  <c r="AN17" i="3"/>
  <c r="P16" i="3" s="1"/>
  <c r="E22" i="3" s="1"/>
  <c r="AM17" i="3"/>
  <c r="N17" i="3"/>
  <c r="H17" i="3"/>
  <c r="C10" i="3"/>
  <c r="AE6" i="3" s="1"/>
  <c r="C8" i="3"/>
  <c r="AG4" i="3" s="1"/>
  <c r="C6" i="3"/>
  <c r="AE4" i="3" s="1"/>
  <c r="C4" i="3"/>
  <c r="AG9" i="3" s="1"/>
  <c r="C11" i="3"/>
  <c r="C9" i="3"/>
  <c r="C7" i="3"/>
  <c r="C5" i="3"/>
  <c r="C3" i="3"/>
  <c r="AN12" i="3"/>
  <c r="K2" i="3" s="1"/>
  <c r="G6" i="3" s="1"/>
  <c r="AM12" i="3"/>
  <c r="M2" i="3" s="1"/>
  <c r="Q8" i="3"/>
  <c r="P10" i="3" s="1"/>
  <c r="K11" i="3"/>
  <c r="E11" i="3"/>
  <c r="AN10" i="3"/>
  <c r="Q2" i="3" s="1"/>
  <c r="AM10" i="3"/>
  <c r="S2" i="3" s="1"/>
  <c r="E10" i="3" s="1"/>
  <c r="AN9" i="3"/>
  <c r="N4" i="3" s="1"/>
  <c r="J8" i="3" s="1"/>
  <c r="AM9" i="3"/>
  <c r="AP9" i="3" s="1"/>
  <c r="Q9" i="3"/>
  <c r="H9" i="3"/>
  <c r="AN8" i="3"/>
  <c r="M4" i="3" s="1"/>
  <c r="H6" i="3" s="1"/>
  <c r="AM8" i="3"/>
  <c r="AP8" i="3" s="1"/>
  <c r="AN7" i="3"/>
  <c r="P2" i="3" s="1"/>
  <c r="E8" i="3" s="1"/>
  <c r="AM7" i="3"/>
  <c r="AP7" i="3" s="1"/>
  <c r="N7" i="3"/>
  <c r="E7" i="3"/>
  <c r="AN6" i="3"/>
  <c r="Q6" i="3" s="1"/>
  <c r="M10" i="3" s="1"/>
  <c r="AM6" i="3"/>
  <c r="S6" i="3" s="1"/>
  <c r="K10" i="3" s="1"/>
  <c r="AN5" i="3"/>
  <c r="AM5" i="3"/>
  <c r="H2" i="3" s="1"/>
  <c r="G4" i="3" s="1"/>
  <c r="Q5" i="3"/>
  <c r="K5" i="3"/>
  <c r="AN4" i="3"/>
  <c r="P6" i="3" s="1"/>
  <c r="K8" i="3" s="1"/>
  <c r="AM4" i="3"/>
  <c r="N6" i="3" s="1"/>
  <c r="M8" i="3" s="1"/>
  <c r="AN3" i="3"/>
  <c r="S4" i="3" s="1"/>
  <c r="H10" i="3" s="1"/>
  <c r="AM3" i="3"/>
  <c r="Q4" i="3" s="1"/>
  <c r="J10" i="3" s="1"/>
  <c r="N3" i="3"/>
  <c r="H3" i="3"/>
  <c r="V64" i="3" l="1"/>
  <c r="V53" i="3"/>
  <c r="T38" i="3"/>
  <c r="Q38" i="3"/>
  <c r="S6" i="7"/>
  <c r="K10" i="7" s="1"/>
  <c r="T10" i="7" s="1"/>
  <c r="AG19" i="7"/>
  <c r="AE19" i="7"/>
  <c r="AG17" i="7"/>
  <c r="N6" i="7"/>
  <c r="M8" i="7" s="1"/>
  <c r="Y8" i="7" s="1"/>
  <c r="T31" i="7"/>
  <c r="Q31" i="7"/>
  <c r="T73" i="3"/>
  <c r="Q73" i="3"/>
  <c r="T53" i="3"/>
  <c r="Q53" i="3"/>
  <c r="T40" i="3"/>
  <c r="Q40" i="3"/>
  <c r="T29" i="3"/>
  <c r="Q29" i="3"/>
  <c r="AE3" i="7"/>
  <c r="AE22" i="7"/>
  <c r="AG12" i="7"/>
  <c r="AG17" i="3"/>
  <c r="AE4" i="7"/>
  <c r="AE7" i="7"/>
  <c r="AG11" i="7"/>
  <c r="AE21" i="7"/>
  <c r="AP21" i="7"/>
  <c r="AP22" i="7"/>
  <c r="AP20" i="7"/>
  <c r="K4" i="7"/>
  <c r="J6" i="7" s="1"/>
  <c r="Y6" i="7" s="1"/>
  <c r="AP12" i="7"/>
  <c r="AP11" i="7"/>
  <c r="AP10" i="7"/>
  <c r="AP9" i="7"/>
  <c r="AP7" i="7"/>
  <c r="AP5" i="7"/>
  <c r="P20" i="7"/>
  <c r="K22" i="7" s="1"/>
  <c r="Q22" i="7" s="1"/>
  <c r="AP18" i="7"/>
  <c r="V18" i="7"/>
  <c r="AP17" i="7"/>
  <c r="AP3" i="7"/>
  <c r="AE10" i="7"/>
  <c r="AG4" i="7"/>
  <c r="AE9" i="7"/>
  <c r="AG9" i="7"/>
  <c r="AE11" i="7"/>
  <c r="AE8" i="7"/>
  <c r="AG10" i="7"/>
  <c r="E20" i="7"/>
  <c r="V16" i="7"/>
  <c r="Q16" i="7"/>
  <c r="W8" i="7"/>
  <c r="T8" i="7"/>
  <c r="T16" i="7"/>
  <c r="G22" i="7"/>
  <c r="V22" i="7" s="1"/>
  <c r="Y4" i="7"/>
  <c r="T18" i="7"/>
  <c r="Q18" i="7"/>
  <c r="Y2" i="7"/>
  <c r="Y10" i="7"/>
  <c r="AE17" i="7"/>
  <c r="AG22" i="7"/>
  <c r="T2" i="7"/>
  <c r="E4" i="7"/>
  <c r="AE6" i="7"/>
  <c r="AE18" i="7"/>
  <c r="W2" i="7"/>
  <c r="AG8" i="7"/>
  <c r="AP18" i="3"/>
  <c r="K18" i="3"/>
  <c r="J20" i="3" s="1"/>
  <c r="AE19" i="3"/>
  <c r="AP21" i="3"/>
  <c r="AG19" i="3"/>
  <c r="AP19" i="3"/>
  <c r="H16" i="3"/>
  <c r="G18" i="3" s="1"/>
  <c r="V18" i="3" s="1"/>
  <c r="AP17" i="3"/>
  <c r="AP22" i="3"/>
  <c r="N18" i="3"/>
  <c r="J22" i="3" s="1"/>
  <c r="P20" i="3"/>
  <c r="K22" i="3" s="1"/>
  <c r="T22" i="3" s="1"/>
  <c r="AE21" i="3"/>
  <c r="AG18" i="3"/>
  <c r="AE17" i="3"/>
  <c r="AG22" i="3"/>
  <c r="M16" i="3"/>
  <c r="AE18" i="3"/>
  <c r="N16" i="3"/>
  <c r="P4" i="3"/>
  <c r="H8" i="3" s="1"/>
  <c r="T8" i="3" s="1"/>
  <c r="AP5" i="3"/>
  <c r="N2" i="3"/>
  <c r="G8" i="3" s="1"/>
  <c r="Y8" i="3" s="1"/>
  <c r="J2" i="3"/>
  <c r="E4" i="3" s="1"/>
  <c r="AP3" i="3"/>
  <c r="AP11" i="3"/>
  <c r="AE12" i="3"/>
  <c r="K4" i="3"/>
  <c r="J6" i="3" s="1"/>
  <c r="Y6" i="3" s="1"/>
  <c r="AG8" i="3"/>
  <c r="AG6" i="3"/>
  <c r="AG5" i="3"/>
  <c r="AE8" i="3"/>
  <c r="AE3" i="3"/>
  <c r="G10" i="3"/>
  <c r="Y10" i="3" s="1"/>
  <c r="E6" i="3"/>
  <c r="AP4" i="3"/>
  <c r="AG10" i="3"/>
  <c r="AG3" i="3"/>
  <c r="AE5" i="3"/>
  <c r="AP12" i="3"/>
  <c r="AE7" i="3"/>
  <c r="AG7" i="3"/>
  <c r="S8" i="3"/>
  <c r="N10" i="3" s="1"/>
  <c r="T10" i="3" s="1"/>
  <c r="AE9" i="3"/>
  <c r="AE11" i="3"/>
  <c r="AE10" i="3"/>
  <c r="AP6" i="3"/>
  <c r="AP10" i="3"/>
  <c r="AG11" i="3"/>
  <c r="W8" i="3" l="1"/>
  <c r="W10" i="7"/>
  <c r="T2" i="3"/>
  <c r="W2" i="3"/>
  <c r="W6" i="7"/>
  <c r="Y4" i="3"/>
  <c r="T6" i="7"/>
  <c r="T22" i="7"/>
  <c r="V20" i="7"/>
  <c r="W4" i="7"/>
  <c r="T4" i="7"/>
  <c r="Q20" i="7"/>
  <c r="T20" i="7"/>
  <c r="Q16" i="3"/>
  <c r="T18" i="3"/>
  <c r="T4" i="3"/>
  <c r="V20" i="3"/>
  <c r="Q18" i="3"/>
  <c r="W10" i="3"/>
  <c r="Y2" i="3"/>
  <c r="Q22" i="3"/>
  <c r="G22" i="3"/>
  <c r="V22" i="3" s="1"/>
  <c r="T16" i="3"/>
  <c r="E20" i="3"/>
  <c r="V16" i="3"/>
  <c r="W4" i="3"/>
  <c r="W6" i="3"/>
  <c r="T6" i="3"/>
  <c r="T20" i="3" l="1"/>
  <c r="Q20" i="3"/>
</calcChain>
</file>

<file path=xl/sharedStrings.xml><?xml version="1.0" encoding="utf-8"?>
<sst xmlns="http://schemas.openxmlformats.org/spreadsheetml/2006/main" count="1111" uniqueCount="208">
  <si>
    <t>poř.číslo</t>
  </si>
  <si>
    <t>ID hráče</t>
  </si>
  <si>
    <t>příjmení</t>
  </si>
  <si>
    <t>jméno</t>
  </si>
  <si>
    <t>rok narození</t>
  </si>
  <si>
    <t>Okres</t>
  </si>
  <si>
    <t>oddíl</t>
  </si>
  <si>
    <t>žebříček</t>
  </si>
  <si>
    <t>kraj</t>
  </si>
  <si>
    <t>rep</t>
  </si>
  <si>
    <t>Skupina</t>
  </si>
  <si>
    <t>Body</t>
  </si>
  <si>
    <t>Skóre</t>
  </si>
  <si>
    <t>Pořadí</t>
  </si>
  <si>
    <t>-</t>
  </si>
  <si>
    <t>1. set</t>
  </si>
  <si>
    <t>2. set</t>
  </si>
  <si>
    <t>3. set</t>
  </si>
  <si>
    <t>4. set</t>
  </si>
  <si>
    <t>5. set</t>
  </si>
  <si>
    <t>skóre</t>
  </si>
  <si>
    <t>kontrola</t>
  </si>
  <si>
    <t>VčBTM</t>
  </si>
  <si>
    <t>FINÁLE</t>
  </si>
  <si>
    <t>ÚTĚCHA</t>
  </si>
  <si>
    <t>Novák</t>
  </si>
  <si>
    <t>Hynek</t>
  </si>
  <si>
    <t>HK</t>
  </si>
  <si>
    <t>TJ Sokol PP Hradec Králové 2</t>
  </si>
  <si>
    <t>Kosina</t>
  </si>
  <si>
    <t>Ondřej</t>
  </si>
  <si>
    <t>TU</t>
  </si>
  <si>
    <t>TJ Tatran Hostinné</t>
  </si>
  <si>
    <t>Gazárek</t>
  </si>
  <si>
    <t>Radim</t>
  </si>
  <si>
    <t>Váša</t>
  </si>
  <si>
    <t>Tomáš</t>
  </si>
  <si>
    <t>CR</t>
  </si>
  <si>
    <t>Heřmanův Městec</t>
  </si>
  <si>
    <t>Horák</t>
  </si>
  <si>
    <t>Antonín</t>
  </si>
  <si>
    <t>Hűbner</t>
  </si>
  <si>
    <t>Lukáš</t>
  </si>
  <si>
    <t>Spartak Slatiňany</t>
  </si>
  <si>
    <t>Hejduk</t>
  </si>
  <si>
    <t>Gorol</t>
  </si>
  <si>
    <t>Adam</t>
  </si>
  <si>
    <t>NA</t>
  </si>
  <si>
    <t>Sokol Jaroměř-Josefov 2</t>
  </si>
  <si>
    <t>Nápravník</t>
  </si>
  <si>
    <t>Vícha</t>
  </si>
  <si>
    <t>Jan</t>
  </si>
  <si>
    <t>Šimek</t>
  </si>
  <si>
    <t>PA</t>
  </si>
  <si>
    <t>Tesla Pardubice</t>
  </si>
  <si>
    <t>Macháček</t>
  </si>
  <si>
    <t>Denis</t>
  </si>
  <si>
    <t>RK</t>
  </si>
  <si>
    <t>SK Dobré</t>
  </si>
  <si>
    <t>Michek</t>
  </si>
  <si>
    <t>Jetenský</t>
  </si>
  <si>
    <t>Fuksa</t>
  </si>
  <si>
    <t>TTC Kostelec nad Orlicí</t>
  </si>
  <si>
    <t>Farský</t>
  </si>
  <si>
    <t>Alexander</t>
  </si>
  <si>
    <t>Benjamin</t>
  </si>
  <si>
    <t>Šitina</t>
  </si>
  <si>
    <t>Žežule</t>
  </si>
  <si>
    <t>Daniel</t>
  </si>
  <si>
    <t>Mikan</t>
  </si>
  <si>
    <t>Alexandr</t>
  </si>
  <si>
    <t>Sokol Chrudim</t>
  </si>
  <si>
    <t>Vaníček</t>
  </si>
  <si>
    <t>Matěj</t>
  </si>
  <si>
    <t>TJ Dvůr Králové nad Labem</t>
  </si>
  <si>
    <t>Vladovič</t>
  </si>
  <si>
    <t>Kubica</t>
  </si>
  <si>
    <t>Štěpán</t>
  </si>
  <si>
    <t>Sedlák</t>
  </si>
  <si>
    <t>Pavel</t>
  </si>
  <si>
    <t>Komárek</t>
  </si>
  <si>
    <t>JC</t>
  </si>
  <si>
    <t>Jiskra Nový Bydžov</t>
  </si>
  <si>
    <t>Ducháč</t>
  </si>
  <si>
    <t>Hadinec</t>
  </si>
  <si>
    <t>David</t>
  </si>
  <si>
    <t>Švec</t>
  </si>
  <si>
    <t>Václav</t>
  </si>
  <si>
    <t>Vítek</t>
  </si>
  <si>
    <t>Michael</t>
  </si>
  <si>
    <t>Vlášek</t>
  </si>
  <si>
    <t>Tobiáš</t>
  </si>
  <si>
    <t>Šurin</t>
  </si>
  <si>
    <t>Zanespal</t>
  </si>
  <si>
    <t>Tomášková</t>
  </si>
  <si>
    <t>Jana</t>
  </si>
  <si>
    <t>Kuchařová</t>
  </si>
  <si>
    <t>Elena</t>
  </si>
  <si>
    <t>Ciborová</t>
  </si>
  <si>
    <t>Natálie</t>
  </si>
  <si>
    <t>Ferbasová</t>
  </si>
  <si>
    <t>Dorothea</t>
  </si>
  <si>
    <t>Pytlíková</t>
  </si>
  <si>
    <t>Aneta</t>
  </si>
  <si>
    <t>SY</t>
  </si>
  <si>
    <t>TJ Borová</t>
  </si>
  <si>
    <t>Vyskočilová</t>
  </si>
  <si>
    <t>Stela</t>
  </si>
  <si>
    <t>Řeháková</t>
  </si>
  <si>
    <t>Anna</t>
  </si>
  <si>
    <t>Mackowiakova</t>
  </si>
  <si>
    <t>Markéta</t>
  </si>
  <si>
    <t>UO</t>
  </si>
  <si>
    <t>TTC Ústí nad Orlicí</t>
  </si>
  <si>
    <t>Zilvarová</t>
  </si>
  <si>
    <t>Veronika</t>
  </si>
  <si>
    <t>Rybová</t>
  </si>
  <si>
    <t>Nela</t>
  </si>
  <si>
    <t>Montas Hradec Králové</t>
  </si>
  <si>
    <t>Hrubá</t>
  </si>
  <si>
    <t>Evelin</t>
  </si>
  <si>
    <t>Macurová</t>
  </si>
  <si>
    <t>Adéla</t>
  </si>
  <si>
    <t>Čápová</t>
  </si>
  <si>
    <t>Ella</t>
  </si>
  <si>
    <t>7.</t>
  </si>
  <si>
    <t>1.</t>
  </si>
  <si>
    <t>2.</t>
  </si>
  <si>
    <t>3.</t>
  </si>
  <si>
    <t>-8</t>
  </si>
  <si>
    <t>7</t>
  </si>
  <si>
    <t>-9</t>
  </si>
  <si>
    <t>á</t>
  </si>
  <si>
    <t>-10</t>
  </si>
  <si>
    <t>9</t>
  </si>
  <si>
    <t>6</t>
  </si>
  <si>
    <t>4</t>
  </si>
  <si>
    <t>3</t>
  </si>
  <si>
    <t>10</t>
  </si>
  <si>
    <t>-4</t>
  </si>
  <si>
    <t>-6</t>
  </si>
  <si>
    <t>11</t>
  </si>
  <si>
    <t>-7</t>
  </si>
  <si>
    <t>-5</t>
  </si>
  <si>
    <t>-3</t>
  </si>
  <si>
    <t>4.</t>
  </si>
  <si>
    <t>5.</t>
  </si>
  <si>
    <t>2</t>
  </si>
  <si>
    <t>8</t>
  </si>
  <si>
    <t>-11</t>
  </si>
  <si>
    <t>-2</t>
  </si>
  <si>
    <t>-1</t>
  </si>
  <si>
    <t>5</t>
  </si>
  <si>
    <t>1</t>
  </si>
  <si>
    <t>-13</t>
  </si>
  <si>
    <t>13</t>
  </si>
  <si>
    <t>-12</t>
  </si>
  <si>
    <t>12</t>
  </si>
  <si>
    <t>Michek 3-1</t>
  </si>
  <si>
    <t>Novák   3-0</t>
  </si>
  <si>
    <t>Nápravník  3-2</t>
  </si>
  <si>
    <t>Gazárek  3-1</t>
  </si>
  <si>
    <t>Gazázek  3-1</t>
  </si>
  <si>
    <t>Kosina   3-0</t>
  </si>
  <si>
    <t>Hejduk   3-1</t>
  </si>
  <si>
    <t>Gorol    3-0</t>
  </si>
  <si>
    <t>Váša    3-0</t>
  </si>
  <si>
    <t>Váša    3-2</t>
  </si>
  <si>
    <t>Kosina   3-1</t>
  </si>
  <si>
    <t>Kosina    3-1</t>
  </si>
  <si>
    <t>Fuksa Tom    3-0</t>
  </si>
  <si>
    <t>Fuksa Tom.  3-2</t>
  </si>
  <si>
    <t>Zanespal    3-1</t>
  </si>
  <si>
    <t>Mikan     3-0</t>
  </si>
  <si>
    <t>Zanespal    3-0</t>
  </si>
  <si>
    <t>Fuksa Tom.   3-0</t>
  </si>
  <si>
    <t>Jetenský    3-1</t>
  </si>
  <si>
    <t>Sedlák    3-0</t>
  </si>
  <si>
    <t>Farský    3-0</t>
  </si>
  <si>
    <t>Fuksa Luk.  3-0</t>
  </si>
  <si>
    <t>Jetenský   3-0</t>
  </si>
  <si>
    <t>Jetenský    3-2</t>
  </si>
  <si>
    <t>Farský    3-1</t>
  </si>
  <si>
    <t>Kuchařová El.</t>
  </si>
  <si>
    <t>Tomášková  3-1</t>
  </si>
  <si>
    <t>Kuchařová El.  3-0</t>
  </si>
  <si>
    <t>Ciborová     3-0</t>
  </si>
  <si>
    <t>Ferbasová   3-0</t>
  </si>
  <si>
    <t>Ciborová   3-0</t>
  </si>
  <si>
    <t>Mackowiaková</t>
  </si>
  <si>
    <t>Mackowiaková  3-0</t>
  </si>
  <si>
    <t>Mackowiaková 3-0</t>
  </si>
  <si>
    <t>Řeháková   3-2</t>
  </si>
  <si>
    <t>Rybová  3-1</t>
  </si>
  <si>
    <t>pořadí</t>
  </si>
  <si>
    <t>body</t>
  </si>
  <si>
    <t>3.-4.</t>
  </si>
  <si>
    <t>5.-6.</t>
  </si>
  <si>
    <t>8.</t>
  </si>
  <si>
    <t>9.-10.</t>
  </si>
  <si>
    <t>11.-13.</t>
  </si>
  <si>
    <t>5.-8.</t>
  </si>
  <si>
    <t>9.-14.</t>
  </si>
  <si>
    <t>15.</t>
  </si>
  <si>
    <t>16.</t>
  </si>
  <si>
    <t>17.-18.</t>
  </si>
  <si>
    <t>19.-22.</t>
  </si>
  <si>
    <t>23.-29.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</si>
</sst>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0" fillId="0" borderId="0" xfId="0" applyNumberFormat="1"/>
    <xf numFmtId="16" fontId="0" fillId="0" borderId="0" xfId="0" quotePrefix="1" applyNumberFormat="1"/>
    <xf numFmtId="0" fontId="3" fillId="0" borderId="27" xfId="0" applyFont="1" applyBorder="1" applyAlignment="1">
      <alignment horizontal="center" vertical="center"/>
    </xf>
    <xf numFmtId="49" fontId="0" fillId="0" borderId="0" xfId="0" quotePrefix="1" applyNumberFormat="1"/>
    <xf numFmtId="0" fontId="7" fillId="0" borderId="0" xfId="0" applyFont="1"/>
    <xf numFmtId="0" fontId="3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/>
    <xf numFmtId="0" fontId="0" fillId="0" borderId="14" xfId="0" applyBorder="1"/>
    <xf numFmtId="0" fontId="0" fillId="0" borderId="17" xfId="0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right" vertical="top"/>
    </xf>
    <xf numFmtId="0" fontId="0" fillId="0" borderId="27" xfId="0" applyBorder="1" applyAlignment="1">
      <alignment horizontal="right" vertical="top"/>
    </xf>
  </cellXfs>
  <cellStyles count="1">
    <cellStyle name="Normální" xfId="0" builtinId="0"/>
  </cellStyles>
  <dxfs count="1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7" workbookViewId="0">
      <selection activeCell="B4" sqref="B4:G36"/>
    </sheetView>
  </sheetViews>
  <sheetFormatPr defaultRowHeight="14.4" x14ac:dyDescent="0.3"/>
  <cols>
    <col min="5" max="5" width="11.109375" bestFit="1" customWidth="1"/>
    <col min="7" max="7" width="24.8867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 t="s">
        <v>9</v>
      </c>
      <c r="I2" s="1" t="s">
        <v>9</v>
      </c>
      <c r="J2" s="1" t="s">
        <v>8</v>
      </c>
    </row>
    <row r="3" spans="1:10" x14ac:dyDescent="0.3">
      <c r="A3" s="3"/>
      <c r="B3" s="3"/>
      <c r="C3" s="3"/>
      <c r="D3" s="3"/>
      <c r="E3" s="3"/>
      <c r="F3" s="3"/>
      <c r="G3" s="3"/>
      <c r="H3" s="4"/>
      <c r="I3" s="4"/>
      <c r="J3" s="4"/>
    </row>
    <row r="4" spans="1:10" x14ac:dyDescent="0.3">
      <c r="A4">
        <v>1</v>
      </c>
      <c r="B4">
        <v>78198</v>
      </c>
      <c r="C4" t="s">
        <v>25</v>
      </c>
      <c r="D4" t="s">
        <v>26</v>
      </c>
      <c r="E4">
        <v>2009</v>
      </c>
      <c r="F4" t="s">
        <v>27</v>
      </c>
      <c r="G4" t="s">
        <v>28</v>
      </c>
      <c r="H4">
        <v>41</v>
      </c>
      <c r="I4">
        <v>21</v>
      </c>
      <c r="J4">
        <v>2</v>
      </c>
    </row>
    <row r="5" spans="1:10" x14ac:dyDescent="0.3">
      <c r="A5">
        <v>2</v>
      </c>
      <c r="B5">
        <v>81466</v>
      </c>
      <c r="C5" t="s">
        <v>29</v>
      </c>
      <c r="D5" t="s">
        <v>30</v>
      </c>
      <c r="E5">
        <v>2010</v>
      </c>
      <c r="F5" t="s">
        <v>31</v>
      </c>
      <c r="G5" t="s">
        <v>32</v>
      </c>
      <c r="H5">
        <v>45</v>
      </c>
      <c r="I5">
        <v>14</v>
      </c>
      <c r="J5">
        <v>1</v>
      </c>
    </row>
    <row r="6" spans="1:10" x14ac:dyDescent="0.3">
      <c r="A6">
        <v>3</v>
      </c>
      <c r="B6">
        <v>73922</v>
      </c>
      <c r="C6" t="s">
        <v>33</v>
      </c>
      <c r="D6" t="s">
        <v>34</v>
      </c>
      <c r="E6">
        <v>2011</v>
      </c>
      <c r="F6" t="s">
        <v>31</v>
      </c>
      <c r="G6" t="s">
        <v>32</v>
      </c>
      <c r="I6">
        <v>30</v>
      </c>
      <c r="J6">
        <v>3</v>
      </c>
    </row>
    <row r="7" spans="1:10" x14ac:dyDescent="0.3">
      <c r="A7">
        <v>4</v>
      </c>
      <c r="B7">
        <v>87666</v>
      </c>
      <c r="C7" t="s">
        <v>35</v>
      </c>
      <c r="D7" t="s">
        <v>36</v>
      </c>
      <c r="E7">
        <v>2010</v>
      </c>
      <c r="F7" t="s">
        <v>37</v>
      </c>
      <c r="G7" t="s">
        <v>38</v>
      </c>
      <c r="J7">
        <v>11</v>
      </c>
    </row>
    <row r="8" spans="1:10" x14ac:dyDescent="0.3">
      <c r="A8">
        <v>5</v>
      </c>
      <c r="B8">
        <v>82113</v>
      </c>
      <c r="C8" t="s">
        <v>39</v>
      </c>
      <c r="D8" t="s">
        <v>40</v>
      </c>
      <c r="E8">
        <v>2012</v>
      </c>
      <c r="F8" t="s">
        <v>27</v>
      </c>
      <c r="G8" t="s">
        <v>28</v>
      </c>
      <c r="J8">
        <v>13</v>
      </c>
    </row>
    <row r="9" spans="1:10" x14ac:dyDescent="0.3">
      <c r="A9">
        <v>6</v>
      </c>
      <c r="B9">
        <v>70324</v>
      </c>
      <c r="C9" t="s">
        <v>41</v>
      </c>
      <c r="D9" t="s">
        <v>42</v>
      </c>
      <c r="E9">
        <v>2008</v>
      </c>
      <c r="F9" t="s">
        <v>37</v>
      </c>
      <c r="G9" t="s">
        <v>43</v>
      </c>
      <c r="J9">
        <v>14</v>
      </c>
    </row>
    <row r="10" spans="1:10" x14ac:dyDescent="0.3">
      <c r="A10">
        <v>7</v>
      </c>
      <c r="B10">
        <v>81139</v>
      </c>
      <c r="C10" t="s">
        <v>44</v>
      </c>
      <c r="D10" t="s">
        <v>40</v>
      </c>
      <c r="E10">
        <v>2011</v>
      </c>
      <c r="F10" t="s">
        <v>27</v>
      </c>
      <c r="G10" t="s">
        <v>28</v>
      </c>
      <c r="J10">
        <v>14</v>
      </c>
    </row>
    <row r="11" spans="1:10" x14ac:dyDescent="0.3">
      <c r="A11">
        <v>8</v>
      </c>
      <c r="B11">
        <v>71094</v>
      </c>
      <c r="C11" t="s">
        <v>45</v>
      </c>
      <c r="D11" t="s">
        <v>46</v>
      </c>
      <c r="E11">
        <v>2012</v>
      </c>
      <c r="F11" t="s">
        <v>47</v>
      </c>
      <c r="G11" t="s">
        <v>48</v>
      </c>
      <c r="J11">
        <v>14</v>
      </c>
    </row>
    <row r="12" spans="1:10" x14ac:dyDescent="0.3">
      <c r="A12">
        <v>9</v>
      </c>
      <c r="B12">
        <v>74365</v>
      </c>
      <c r="C12" t="s">
        <v>49</v>
      </c>
      <c r="D12" t="s">
        <v>30</v>
      </c>
      <c r="E12">
        <v>2010</v>
      </c>
      <c r="F12" t="s">
        <v>47</v>
      </c>
      <c r="G12" t="s">
        <v>48</v>
      </c>
      <c r="J12">
        <v>20</v>
      </c>
    </row>
    <row r="13" spans="1:10" x14ac:dyDescent="0.3">
      <c r="A13">
        <v>10</v>
      </c>
      <c r="B13">
        <v>70885</v>
      </c>
      <c r="C13" t="s">
        <v>50</v>
      </c>
      <c r="D13" t="s">
        <v>51</v>
      </c>
      <c r="E13">
        <v>2010</v>
      </c>
      <c r="F13" t="s">
        <v>27</v>
      </c>
      <c r="G13" t="s">
        <v>28</v>
      </c>
      <c r="J13">
        <v>25</v>
      </c>
    </row>
    <row r="14" spans="1:10" x14ac:dyDescent="0.3">
      <c r="A14">
        <v>11</v>
      </c>
      <c r="B14">
        <v>84231</v>
      </c>
      <c r="C14" t="s">
        <v>52</v>
      </c>
      <c r="D14" t="s">
        <v>36</v>
      </c>
      <c r="E14">
        <v>2012</v>
      </c>
      <c r="F14" t="s">
        <v>53</v>
      </c>
      <c r="G14" t="s">
        <v>54</v>
      </c>
      <c r="J14">
        <v>27</v>
      </c>
    </row>
    <row r="15" spans="1:10" x14ac:dyDescent="0.3">
      <c r="A15">
        <v>12</v>
      </c>
      <c r="B15">
        <v>78247</v>
      </c>
      <c r="C15" t="s">
        <v>55</v>
      </c>
      <c r="D15" t="s">
        <v>56</v>
      </c>
      <c r="E15">
        <v>2010</v>
      </c>
      <c r="F15" t="s">
        <v>57</v>
      </c>
      <c r="G15" t="s">
        <v>58</v>
      </c>
      <c r="J15">
        <v>29</v>
      </c>
    </row>
    <row r="16" spans="1:10" x14ac:dyDescent="0.3">
      <c r="A16">
        <v>13</v>
      </c>
      <c r="B16">
        <v>74906</v>
      </c>
      <c r="C16" t="s">
        <v>59</v>
      </c>
      <c r="D16" t="s">
        <v>36</v>
      </c>
      <c r="E16">
        <v>2009</v>
      </c>
      <c r="F16" t="s">
        <v>53</v>
      </c>
      <c r="G16" t="s">
        <v>54</v>
      </c>
      <c r="J16">
        <v>31</v>
      </c>
    </row>
    <row r="17" spans="1:10" x14ac:dyDescent="0.3">
      <c r="A17">
        <v>14</v>
      </c>
      <c r="B17">
        <v>85508</v>
      </c>
      <c r="C17" t="s">
        <v>60</v>
      </c>
      <c r="D17" t="s">
        <v>51</v>
      </c>
      <c r="E17">
        <v>2011</v>
      </c>
      <c r="F17" t="s">
        <v>53</v>
      </c>
      <c r="G17" t="s">
        <v>54</v>
      </c>
      <c r="J17">
        <v>35</v>
      </c>
    </row>
    <row r="18" spans="1:10" x14ac:dyDescent="0.3">
      <c r="A18">
        <v>15</v>
      </c>
      <c r="B18">
        <v>85409</v>
      </c>
      <c r="C18" t="s">
        <v>61</v>
      </c>
      <c r="D18" t="s">
        <v>42</v>
      </c>
      <c r="E18">
        <v>2009</v>
      </c>
      <c r="F18" t="s">
        <v>57</v>
      </c>
      <c r="G18" t="s">
        <v>62</v>
      </c>
      <c r="J18">
        <v>37</v>
      </c>
    </row>
    <row r="19" spans="1:10" x14ac:dyDescent="0.3">
      <c r="A19">
        <v>16</v>
      </c>
      <c r="B19">
        <v>83098</v>
      </c>
      <c r="C19" t="s">
        <v>63</v>
      </c>
      <c r="D19" t="s">
        <v>64</v>
      </c>
      <c r="E19">
        <v>2010</v>
      </c>
      <c r="F19" t="s">
        <v>27</v>
      </c>
      <c r="G19" t="s">
        <v>28</v>
      </c>
      <c r="J19">
        <v>38</v>
      </c>
    </row>
    <row r="20" spans="1:10" x14ac:dyDescent="0.3">
      <c r="A20">
        <v>17</v>
      </c>
      <c r="B20">
        <v>80454</v>
      </c>
      <c r="C20" t="s">
        <v>55</v>
      </c>
      <c r="D20" t="s">
        <v>65</v>
      </c>
      <c r="E20">
        <v>2014</v>
      </c>
      <c r="F20" t="s">
        <v>57</v>
      </c>
      <c r="G20" t="s">
        <v>58</v>
      </c>
      <c r="J20">
        <v>39</v>
      </c>
    </row>
    <row r="21" spans="1:10" x14ac:dyDescent="0.3">
      <c r="A21">
        <v>18</v>
      </c>
      <c r="B21">
        <v>80279</v>
      </c>
      <c r="C21" t="s">
        <v>66</v>
      </c>
      <c r="D21" t="s">
        <v>51</v>
      </c>
      <c r="E21">
        <v>2009</v>
      </c>
      <c r="F21" t="s">
        <v>31</v>
      </c>
      <c r="G21" t="s">
        <v>32</v>
      </c>
      <c r="J21">
        <v>41</v>
      </c>
    </row>
    <row r="22" spans="1:10" x14ac:dyDescent="0.3">
      <c r="A22">
        <v>19</v>
      </c>
      <c r="B22">
        <v>78606</v>
      </c>
      <c r="C22" t="s">
        <v>67</v>
      </c>
      <c r="D22" t="s">
        <v>68</v>
      </c>
      <c r="E22">
        <v>2011</v>
      </c>
      <c r="F22" t="s">
        <v>57</v>
      </c>
      <c r="G22" t="s">
        <v>62</v>
      </c>
      <c r="J22">
        <v>41</v>
      </c>
    </row>
    <row r="23" spans="1:10" x14ac:dyDescent="0.3">
      <c r="A23">
        <v>20</v>
      </c>
      <c r="B23">
        <v>86238</v>
      </c>
      <c r="C23" t="s">
        <v>69</v>
      </c>
      <c r="D23" t="s">
        <v>70</v>
      </c>
      <c r="E23">
        <v>2011</v>
      </c>
      <c r="F23" t="s">
        <v>37</v>
      </c>
      <c r="G23" t="s">
        <v>71</v>
      </c>
      <c r="J23">
        <v>44</v>
      </c>
    </row>
    <row r="24" spans="1:10" x14ac:dyDescent="0.3">
      <c r="A24">
        <v>21</v>
      </c>
      <c r="B24">
        <v>79348</v>
      </c>
      <c r="C24" t="s">
        <v>72</v>
      </c>
      <c r="D24" t="s">
        <v>73</v>
      </c>
      <c r="E24">
        <v>2008</v>
      </c>
      <c r="F24" t="s">
        <v>31</v>
      </c>
      <c r="G24" t="s">
        <v>74</v>
      </c>
      <c r="J24">
        <v>44</v>
      </c>
    </row>
    <row r="25" spans="1:10" x14ac:dyDescent="0.3">
      <c r="A25">
        <v>22</v>
      </c>
      <c r="B25">
        <v>77630</v>
      </c>
      <c r="C25" t="s">
        <v>75</v>
      </c>
      <c r="D25" t="s">
        <v>36</v>
      </c>
      <c r="E25">
        <v>2010</v>
      </c>
      <c r="F25" t="s">
        <v>47</v>
      </c>
      <c r="G25" t="s">
        <v>48</v>
      </c>
      <c r="J25">
        <v>47</v>
      </c>
    </row>
    <row r="26" spans="1:10" x14ac:dyDescent="0.3">
      <c r="A26">
        <v>23</v>
      </c>
      <c r="B26">
        <v>82772</v>
      </c>
      <c r="C26" t="s">
        <v>76</v>
      </c>
      <c r="D26" t="s">
        <v>77</v>
      </c>
      <c r="E26">
        <v>2010</v>
      </c>
      <c r="F26" t="s">
        <v>31</v>
      </c>
      <c r="G26" t="s">
        <v>74</v>
      </c>
      <c r="J26">
        <v>47</v>
      </c>
    </row>
    <row r="27" spans="1:10" x14ac:dyDescent="0.3">
      <c r="A27">
        <v>24</v>
      </c>
      <c r="B27">
        <v>82623</v>
      </c>
      <c r="C27" t="s">
        <v>78</v>
      </c>
      <c r="D27" t="s">
        <v>79</v>
      </c>
      <c r="E27">
        <v>2010</v>
      </c>
      <c r="F27" t="s">
        <v>37</v>
      </c>
      <c r="G27" t="s">
        <v>71</v>
      </c>
      <c r="J27">
        <v>54</v>
      </c>
    </row>
    <row r="28" spans="1:10" x14ac:dyDescent="0.3">
      <c r="A28">
        <v>25</v>
      </c>
      <c r="B28">
        <v>85410</v>
      </c>
      <c r="C28" t="s">
        <v>61</v>
      </c>
      <c r="D28" t="s">
        <v>36</v>
      </c>
      <c r="E28">
        <v>2007</v>
      </c>
      <c r="F28" t="s">
        <v>57</v>
      </c>
      <c r="G28" t="s">
        <v>62</v>
      </c>
      <c r="J28">
        <v>54</v>
      </c>
    </row>
    <row r="29" spans="1:10" x14ac:dyDescent="0.3">
      <c r="A29">
        <v>26</v>
      </c>
      <c r="B29">
        <v>83099</v>
      </c>
      <c r="C29" t="s">
        <v>80</v>
      </c>
      <c r="D29" t="s">
        <v>30</v>
      </c>
      <c r="E29">
        <v>2012</v>
      </c>
      <c r="F29" t="s">
        <v>81</v>
      </c>
      <c r="G29" t="s">
        <v>82</v>
      </c>
      <c r="J29">
        <v>54</v>
      </c>
    </row>
    <row r="30" spans="1:10" x14ac:dyDescent="0.3">
      <c r="A30">
        <v>27</v>
      </c>
      <c r="B30">
        <v>81159</v>
      </c>
      <c r="C30" t="s">
        <v>83</v>
      </c>
      <c r="D30" t="s">
        <v>51</v>
      </c>
      <c r="E30">
        <v>2012</v>
      </c>
      <c r="F30" t="s">
        <v>47</v>
      </c>
      <c r="G30" t="s">
        <v>48</v>
      </c>
      <c r="J30" s="1" t="s">
        <v>14</v>
      </c>
    </row>
    <row r="31" spans="1:10" x14ac:dyDescent="0.3">
      <c r="A31">
        <v>28</v>
      </c>
      <c r="B31">
        <v>73675</v>
      </c>
      <c r="C31" t="s">
        <v>84</v>
      </c>
      <c r="D31" t="s">
        <v>85</v>
      </c>
      <c r="E31">
        <v>2011</v>
      </c>
      <c r="F31" t="s">
        <v>47</v>
      </c>
      <c r="G31" t="s">
        <v>48</v>
      </c>
      <c r="J31" s="1" t="s">
        <v>14</v>
      </c>
    </row>
    <row r="32" spans="1:10" x14ac:dyDescent="0.3">
      <c r="A32">
        <v>29</v>
      </c>
      <c r="B32">
        <v>88542</v>
      </c>
      <c r="C32" t="s">
        <v>86</v>
      </c>
      <c r="D32" t="s">
        <v>87</v>
      </c>
      <c r="E32">
        <v>2012</v>
      </c>
      <c r="F32" t="s">
        <v>47</v>
      </c>
      <c r="G32" t="s">
        <v>48</v>
      </c>
      <c r="J32" s="1" t="s">
        <v>14</v>
      </c>
    </row>
    <row r="33" spans="1:10" x14ac:dyDescent="0.3">
      <c r="A33">
        <v>30</v>
      </c>
      <c r="B33">
        <v>83469</v>
      </c>
      <c r="C33" t="s">
        <v>88</v>
      </c>
      <c r="D33" t="s">
        <v>89</v>
      </c>
      <c r="E33">
        <v>2018</v>
      </c>
      <c r="F33" t="s">
        <v>47</v>
      </c>
      <c r="G33" t="s">
        <v>48</v>
      </c>
      <c r="J33" s="1" t="s">
        <v>14</v>
      </c>
    </row>
    <row r="34" spans="1:10" x14ac:dyDescent="0.3">
      <c r="A34">
        <v>31</v>
      </c>
      <c r="B34">
        <v>83461</v>
      </c>
      <c r="C34" t="s">
        <v>90</v>
      </c>
      <c r="D34" t="s">
        <v>91</v>
      </c>
      <c r="E34">
        <v>2010</v>
      </c>
      <c r="F34" t="s">
        <v>47</v>
      </c>
      <c r="G34" t="s">
        <v>48</v>
      </c>
      <c r="J34" s="1" t="s">
        <v>14</v>
      </c>
    </row>
    <row r="35" spans="1:10" x14ac:dyDescent="0.3">
      <c r="A35">
        <v>32</v>
      </c>
      <c r="B35">
        <v>87702</v>
      </c>
      <c r="C35" t="s">
        <v>92</v>
      </c>
      <c r="D35" t="s">
        <v>85</v>
      </c>
      <c r="E35">
        <v>2011</v>
      </c>
      <c r="F35" t="s">
        <v>47</v>
      </c>
      <c r="G35" t="s">
        <v>48</v>
      </c>
      <c r="J35" s="1" t="s">
        <v>14</v>
      </c>
    </row>
    <row r="36" spans="1:10" x14ac:dyDescent="0.3">
      <c r="A36">
        <v>33</v>
      </c>
      <c r="B36">
        <v>87949</v>
      </c>
      <c r="C36" t="s">
        <v>93</v>
      </c>
      <c r="D36" t="s">
        <v>42</v>
      </c>
      <c r="E36">
        <v>2011</v>
      </c>
      <c r="F36" t="s">
        <v>81</v>
      </c>
      <c r="G36" t="s">
        <v>82</v>
      </c>
      <c r="J36" s="1" t="s">
        <v>14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"/>
    </sheetView>
  </sheetViews>
  <sheetFormatPr defaultRowHeight="14.4" x14ac:dyDescent="0.3"/>
  <cols>
    <col min="1" max="1" width="6.77734375" bestFit="1" customWidth="1"/>
    <col min="2" max="2" width="7.77734375" bestFit="1" customWidth="1"/>
    <col min="3" max="3" width="13.44140625" bestFit="1" customWidth="1"/>
    <col min="4" max="4" width="8.77734375" bestFit="1" customWidth="1"/>
    <col min="5" max="5" width="11.109375" bestFit="1" customWidth="1"/>
    <col min="6" max="6" width="5.6640625" bestFit="1" customWidth="1"/>
    <col min="7" max="7" width="24.5546875" bestFit="1" customWidth="1"/>
    <col min="8" max="8" width="5" bestFit="1" customWidth="1"/>
  </cols>
  <sheetData>
    <row r="1" spans="1:8" x14ac:dyDescent="0.3">
      <c r="A1" t="s">
        <v>194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195</v>
      </c>
    </row>
    <row r="2" spans="1:8" x14ac:dyDescent="0.3">
      <c r="A2" t="s">
        <v>126</v>
      </c>
      <c r="B2">
        <v>70765</v>
      </c>
      <c r="C2" t="s">
        <v>98</v>
      </c>
      <c r="D2" t="s">
        <v>99</v>
      </c>
      <c r="E2">
        <v>2009</v>
      </c>
      <c r="F2" t="s">
        <v>27</v>
      </c>
      <c r="G2" t="s">
        <v>28</v>
      </c>
      <c r="H2">
        <v>90</v>
      </c>
    </row>
    <row r="3" spans="1:8" x14ac:dyDescent="0.3">
      <c r="A3" t="s">
        <v>127</v>
      </c>
      <c r="B3">
        <v>66723</v>
      </c>
      <c r="C3" t="s">
        <v>96</v>
      </c>
      <c r="D3" t="s">
        <v>97</v>
      </c>
      <c r="E3">
        <v>2009</v>
      </c>
      <c r="F3" t="s">
        <v>57</v>
      </c>
      <c r="G3" t="s">
        <v>58</v>
      </c>
      <c r="H3">
        <v>60</v>
      </c>
    </row>
    <row r="4" spans="1:8" x14ac:dyDescent="0.3">
      <c r="A4" t="s">
        <v>196</v>
      </c>
      <c r="B4">
        <v>70856</v>
      </c>
      <c r="C4" t="s">
        <v>94</v>
      </c>
      <c r="D4" t="s">
        <v>95</v>
      </c>
      <c r="E4">
        <v>2008</v>
      </c>
      <c r="F4" t="s">
        <v>27</v>
      </c>
      <c r="G4" t="s">
        <v>28</v>
      </c>
      <c r="H4">
        <v>30</v>
      </c>
    </row>
    <row r="5" spans="1:8" x14ac:dyDescent="0.3">
      <c r="A5" t="s">
        <v>196</v>
      </c>
      <c r="B5">
        <v>74162</v>
      </c>
      <c r="C5" t="s">
        <v>100</v>
      </c>
      <c r="D5" t="s">
        <v>101</v>
      </c>
      <c r="E5">
        <v>2010</v>
      </c>
      <c r="F5" t="s">
        <v>27</v>
      </c>
      <c r="G5" t="s">
        <v>28</v>
      </c>
      <c r="H5">
        <v>30</v>
      </c>
    </row>
    <row r="6" spans="1:8" x14ac:dyDescent="0.3">
      <c r="A6" t="s">
        <v>197</v>
      </c>
      <c r="B6">
        <v>82995</v>
      </c>
      <c r="C6" t="s">
        <v>106</v>
      </c>
      <c r="D6" t="s">
        <v>107</v>
      </c>
      <c r="E6">
        <v>2014</v>
      </c>
      <c r="F6" t="s">
        <v>57</v>
      </c>
      <c r="G6" t="s">
        <v>58</v>
      </c>
      <c r="H6">
        <v>15</v>
      </c>
    </row>
    <row r="7" spans="1:8" x14ac:dyDescent="0.3">
      <c r="A7" t="s">
        <v>197</v>
      </c>
      <c r="B7">
        <v>80231</v>
      </c>
      <c r="C7" t="s">
        <v>102</v>
      </c>
      <c r="D7" t="s">
        <v>103</v>
      </c>
      <c r="E7">
        <v>2010</v>
      </c>
      <c r="F7" t="s">
        <v>104</v>
      </c>
      <c r="G7" t="s">
        <v>105</v>
      </c>
      <c r="H7">
        <v>15</v>
      </c>
    </row>
    <row r="8" spans="1:8" x14ac:dyDescent="0.3">
      <c r="A8" t="s">
        <v>125</v>
      </c>
      <c r="B8">
        <v>78607</v>
      </c>
      <c r="C8" t="s">
        <v>108</v>
      </c>
      <c r="D8" t="s">
        <v>109</v>
      </c>
      <c r="E8">
        <v>2010</v>
      </c>
      <c r="F8" t="s">
        <v>57</v>
      </c>
      <c r="G8" t="s">
        <v>62</v>
      </c>
      <c r="H8">
        <v>7</v>
      </c>
    </row>
    <row r="9" spans="1:8" x14ac:dyDescent="0.3">
      <c r="A9" t="s">
        <v>198</v>
      </c>
      <c r="B9">
        <v>78609</v>
      </c>
      <c r="C9" t="s">
        <v>110</v>
      </c>
      <c r="D9" t="s">
        <v>111</v>
      </c>
      <c r="E9">
        <v>2010</v>
      </c>
      <c r="F9" t="s">
        <v>112</v>
      </c>
      <c r="G9" t="s">
        <v>113</v>
      </c>
      <c r="H9">
        <v>4</v>
      </c>
    </row>
    <row r="10" spans="1:8" x14ac:dyDescent="0.3">
      <c r="A10" t="s">
        <v>199</v>
      </c>
      <c r="B10">
        <v>82992</v>
      </c>
      <c r="C10" t="s">
        <v>121</v>
      </c>
      <c r="D10" t="s">
        <v>122</v>
      </c>
      <c r="E10">
        <v>2012</v>
      </c>
      <c r="F10" t="s">
        <v>27</v>
      </c>
      <c r="G10" t="s">
        <v>118</v>
      </c>
      <c r="H10">
        <v>2</v>
      </c>
    </row>
    <row r="11" spans="1:8" x14ac:dyDescent="0.3">
      <c r="A11" t="s">
        <v>199</v>
      </c>
      <c r="B11">
        <v>84147</v>
      </c>
      <c r="C11" t="s">
        <v>116</v>
      </c>
      <c r="D11" t="s">
        <v>117</v>
      </c>
      <c r="E11">
        <v>2012</v>
      </c>
      <c r="F11" t="s">
        <v>27</v>
      </c>
      <c r="G11" t="s">
        <v>118</v>
      </c>
      <c r="H11">
        <v>1</v>
      </c>
    </row>
    <row r="12" spans="1:8" x14ac:dyDescent="0.3">
      <c r="A12" t="s">
        <v>200</v>
      </c>
      <c r="B12">
        <v>66181</v>
      </c>
      <c r="C12" t="s">
        <v>123</v>
      </c>
      <c r="D12" t="s">
        <v>124</v>
      </c>
      <c r="E12">
        <v>2010</v>
      </c>
      <c r="F12" t="s">
        <v>47</v>
      </c>
      <c r="G12" t="s">
        <v>48</v>
      </c>
      <c r="H12">
        <v>0</v>
      </c>
    </row>
    <row r="13" spans="1:8" x14ac:dyDescent="0.3">
      <c r="A13" t="s">
        <v>200</v>
      </c>
      <c r="B13">
        <v>82013</v>
      </c>
      <c r="C13" t="s">
        <v>119</v>
      </c>
      <c r="D13" t="s">
        <v>120</v>
      </c>
      <c r="E13">
        <v>2011</v>
      </c>
      <c r="F13" t="s">
        <v>37</v>
      </c>
      <c r="G13" t="s">
        <v>71</v>
      </c>
      <c r="H13">
        <v>1</v>
      </c>
    </row>
    <row r="14" spans="1:8" x14ac:dyDescent="0.3">
      <c r="A14" t="s">
        <v>200</v>
      </c>
      <c r="B14">
        <v>81487</v>
      </c>
      <c r="C14" t="s">
        <v>114</v>
      </c>
      <c r="D14" t="s">
        <v>115</v>
      </c>
      <c r="E14">
        <v>2014</v>
      </c>
      <c r="F14" t="s">
        <v>57</v>
      </c>
      <c r="G14" t="s">
        <v>58</v>
      </c>
      <c r="H14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8"/>
  <sheetViews>
    <sheetView zoomScale="85" zoomScaleNormal="85" workbookViewId="0">
      <selection activeCell="A10" sqref="A10:A11"/>
    </sheetView>
  </sheetViews>
  <sheetFormatPr defaultRowHeight="14.4" x14ac:dyDescent="0.3"/>
  <cols>
    <col min="1" max="1" width="6" bestFit="1" customWidth="1"/>
    <col min="2" max="2" width="3.44140625" customWidth="1"/>
    <col min="3" max="3" width="11.44140625" customWidth="1"/>
    <col min="4" max="4" width="13.33203125" customWidth="1"/>
    <col min="5" max="5" width="4.33203125" style="22" customWidth="1"/>
    <col min="6" max="6" width="1.6640625" style="22" customWidth="1"/>
    <col min="7" max="8" width="4.33203125" style="22" customWidth="1"/>
    <col min="9" max="9" width="1.6640625" style="22" customWidth="1"/>
    <col min="10" max="11" width="4.33203125" style="22" customWidth="1"/>
    <col min="12" max="12" width="1.6640625" style="22" customWidth="1"/>
    <col min="13" max="14" width="4.33203125" style="22" customWidth="1"/>
    <col min="15" max="15" width="1.6640625" style="22" customWidth="1"/>
    <col min="16" max="17" width="4.33203125" style="22" customWidth="1"/>
    <col min="18" max="18" width="1.6640625" style="22" customWidth="1"/>
    <col min="19" max="20" width="4.33203125" style="22" customWidth="1"/>
    <col min="21" max="21" width="1.6640625" style="22" customWidth="1"/>
    <col min="22" max="22" width="4.33203125" style="22" customWidth="1"/>
    <col min="23" max="23" width="4.33203125" style="23" customWidth="1"/>
    <col min="24" max="24" width="1.6640625" style="22" customWidth="1"/>
    <col min="25" max="26" width="4.33203125" style="24" customWidth="1"/>
    <col min="27" max="27" width="1.6640625" style="24" customWidth="1"/>
    <col min="28" max="28" width="4.33203125" style="22" customWidth="1"/>
    <col min="29" max="29" width="6.5546875" customWidth="1"/>
    <col min="30" max="30" width="2.33203125" bestFit="1" customWidth="1"/>
    <col min="31" max="31" width="17.33203125" bestFit="1" customWidth="1"/>
    <col min="32" max="32" width="2.44140625" bestFit="1" customWidth="1"/>
    <col min="33" max="33" width="17.33203125" bestFit="1" customWidth="1"/>
    <col min="34" max="38" width="5.109375" bestFit="1" customWidth="1"/>
    <col min="39" max="41" width="4.33203125" customWidth="1"/>
    <col min="42" max="42" width="8.44140625" bestFit="1" customWidth="1"/>
  </cols>
  <sheetData>
    <row r="1" spans="1:44" ht="15" thickBot="1" x14ac:dyDescent="0.35">
      <c r="B1" s="84" t="s">
        <v>10</v>
      </c>
      <c r="C1" s="85"/>
      <c r="D1" s="29" t="s">
        <v>125</v>
      </c>
      <c r="E1" s="84">
        <v>1</v>
      </c>
      <c r="F1" s="85"/>
      <c r="G1" s="87"/>
      <c r="H1" s="86">
        <v>2</v>
      </c>
      <c r="I1" s="85"/>
      <c r="J1" s="87"/>
      <c r="K1" s="86">
        <v>3</v>
      </c>
      <c r="L1" s="85"/>
      <c r="M1" s="87"/>
      <c r="N1" s="86">
        <v>4</v>
      </c>
      <c r="O1" s="85"/>
      <c r="P1" s="87"/>
      <c r="Q1" s="86">
        <v>5</v>
      </c>
      <c r="R1" s="85"/>
      <c r="S1" s="88"/>
      <c r="T1" s="84" t="s">
        <v>11</v>
      </c>
      <c r="U1" s="85"/>
      <c r="V1" s="87"/>
      <c r="W1" s="86" t="s">
        <v>12</v>
      </c>
      <c r="X1" s="85"/>
      <c r="Y1" s="87"/>
      <c r="Z1" s="86" t="s">
        <v>13</v>
      </c>
      <c r="AA1" s="85"/>
      <c r="AB1" s="88"/>
    </row>
    <row r="2" spans="1:44" ht="14.4" customHeight="1" x14ac:dyDescent="0.3">
      <c r="A2" s="89">
        <v>7</v>
      </c>
      <c r="B2" s="90">
        <v>1</v>
      </c>
      <c r="C2" s="91" t="str">
        <f>IF(ISBLANK(A2),"",VLOOKUP(A2,'chlapci presence'!$A$2:$J$100,3)&amp;" "&amp;VLOOKUP(A2,'chlapci presence'!$A$2:$J$100,4))</f>
        <v>Hejduk Antonín</v>
      </c>
      <c r="D2" s="92"/>
      <c r="E2" s="93" t="s">
        <v>22</v>
      </c>
      <c r="F2" s="94"/>
      <c r="G2" s="95"/>
      <c r="H2" s="25">
        <f>AM5</f>
        <v>3</v>
      </c>
      <c r="I2" s="26" t="s">
        <v>14</v>
      </c>
      <c r="J2" s="27">
        <f>AN5</f>
        <v>0</v>
      </c>
      <c r="K2" s="26">
        <f>AN12</f>
        <v>3</v>
      </c>
      <c r="L2" s="26" t="s">
        <v>14</v>
      </c>
      <c r="M2" s="26">
        <f>AM12</f>
        <v>1</v>
      </c>
      <c r="N2" s="25">
        <f>AM7</f>
        <v>3</v>
      </c>
      <c r="O2" s="26" t="s">
        <v>14</v>
      </c>
      <c r="P2" s="26">
        <f>AN7</f>
        <v>0</v>
      </c>
      <c r="Q2" s="25">
        <f>AN10</f>
        <v>3</v>
      </c>
      <c r="R2" s="26" t="s">
        <v>14</v>
      </c>
      <c r="S2" s="28">
        <f>AM10</f>
        <v>0</v>
      </c>
      <c r="T2" s="127">
        <f>IF(H2="",0,IF(H2=3,2,1))+IF(K2="",0,IF(K2=3,2,1))+IF(N2="",0,IF(N2=3,2,1))+IF(Q2="",0,IF(Q2=3,2,1))</f>
        <v>8</v>
      </c>
      <c r="U2" s="128"/>
      <c r="V2" s="129"/>
      <c r="W2" s="130">
        <f>IF(H2="",0,H2)+IF(K2="",0,K2)+IF(N2="",0,N2)+IF(Q2="",0,Q2)</f>
        <v>12</v>
      </c>
      <c r="X2" s="128" t="s">
        <v>14</v>
      </c>
      <c r="Y2" s="131">
        <f>IF(J2="",0,J2)+IF(M2="",0,M2)+IF(P2="",0,P2)+IF(S2="",0,S2)</f>
        <v>1</v>
      </c>
      <c r="Z2" s="101" t="s">
        <v>126</v>
      </c>
      <c r="AA2" s="102"/>
      <c r="AB2" s="103"/>
      <c r="AD2" s="8"/>
      <c r="AE2" s="8"/>
      <c r="AF2" s="9"/>
      <c r="AG2" s="9"/>
      <c r="AH2" s="9" t="s">
        <v>15</v>
      </c>
      <c r="AI2" s="9" t="s">
        <v>16</v>
      </c>
      <c r="AJ2" s="10" t="s">
        <v>17</v>
      </c>
      <c r="AK2" s="9" t="s">
        <v>18</v>
      </c>
      <c r="AL2" s="9" t="s">
        <v>19</v>
      </c>
      <c r="AM2" s="80" t="s">
        <v>20</v>
      </c>
      <c r="AN2" s="80"/>
      <c r="AO2" s="8"/>
      <c r="AP2" s="8" t="s">
        <v>21</v>
      </c>
    </row>
    <row r="3" spans="1:44" ht="14.4" customHeight="1" x14ac:dyDescent="0.3">
      <c r="A3" s="89"/>
      <c r="B3" s="66"/>
      <c r="C3" s="74" t="str">
        <f>IF(ISBLANK(A2),"",VLOOKUP(A2,'chlapci presence'!$A$2:$J$100,7))</f>
        <v>TJ Sokol PP Hradec Králové 2</v>
      </c>
      <c r="D3" s="75"/>
      <c r="E3" s="96"/>
      <c r="F3" s="69"/>
      <c r="G3" s="70"/>
      <c r="H3" s="81" t="str">
        <f>"("&amp;AH5&amp;","&amp;AI5&amp;","&amp;AJ5&amp;","&amp;AK5&amp;","&amp;AL5&amp;")"</f>
        <v>(5,3,3,,)</v>
      </c>
      <c r="I3" s="82"/>
      <c r="J3" s="83"/>
      <c r="K3" s="78"/>
      <c r="L3" s="77"/>
      <c r="M3" s="79"/>
      <c r="N3" s="78" t="str">
        <f>"("&amp;AH7&amp;","&amp;AI7&amp;","&amp;AJ7&amp;","&amp;AK7&amp;","&amp;AL7&amp;")"</f>
        <v>(6,3,1,,)</v>
      </c>
      <c r="O3" s="77"/>
      <c r="P3" s="79"/>
      <c r="Q3" s="78"/>
      <c r="R3" s="77"/>
      <c r="S3" s="126"/>
      <c r="T3" s="119"/>
      <c r="U3" s="71"/>
      <c r="V3" s="120"/>
      <c r="W3" s="74"/>
      <c r="X3" s="71"/>
      <c r="Y3" s="98"/>
      <c r="Z3" s="104"/>
      <c r="AA3" s="105"/>
      <c r="AB3" s="106"/>
      <c r="AD3" s="8">
        <v>2</v>
      </c>
      <c r="AE3" s="8" t="str">
        <f>C4</f>
        <v>Kubica Štěpán</v>
      </c>
      <c r="AF3" s="8">
        <v>5</v>
      </c>
      <c r="AG3" s="8" t="str">
        <f>C10</f>
        <v>Macháček Denis</v>
      </c>
      <c r="AH3" s="9" t="s">
        <v>150</v>
      </c>
      <c r="AI3" s="9" t="s">
        <v>140</v>
      </c>
      <c r="AJ3" s="9" t="s">
        <v>143</v>
      </c>
      <c r="AK3" s="9"/>
      <c r="AL3" s="9"/>
      <c r="AM3" s="11">
        <f>IF(ISBLANK(AH3),"",IF(CODE(AH3)=45,0,1)+IF(ISBLANK(AI3),0,IF(CODE(AI3)=45,0,1))+IF(ISBLANK(AJ3),0,IF(CODE(AJ3)=45,0,1))+IF(ISBLANK(AK3),0,IF(CODE(AK3)=45,0,1))+IF(ISBLANK(AL3),0,IF(CODE(AL3)=45,0,1)))</f>
        <v>0</v>
      </c>
      <c r="AN3" s="11">
        <f>IF(ISBLANK(AH3),"",IF(CODE(AH3)=45,1,0)+IF(ISBLANK(AI3),0,IF(CODE(AI3)=45,1,0))+IF(ISBLANK(AJ3),0,IF(CODE(AJ3)=45,1,0))+IF(ISBLANK(AK3),0,IF(CODE(AK3)=45,1,0))+IF(ISBLANK(AL3),0,IF(CODE(AL3)=45,1,0)))</f>
        <v>3</v>
      </c>
      <c r="AO3" s="8"/>
      <c r="AP3" s="8" t="str">
        <f>IF(ISBLANK(AH3),"",IF(OR(AM3=3,AN3=3),IF(AND(ISBLANK(AK3),ISBLANK(AL3),OR(AM3=3,AN3=3)),"OK",IF(ABS(IF(CODE(AH3)=45,-1,1)+IF(CODE(AI3)=45,-1,1)+IF(CODE(AJ3)=45,-1,1))=1,IF(AND(ISBLANK(AL3),OR(AM3=3,AN3=3)),"OK",IF(IF(CODE(AH3)=45,-1,1)+IF(CODE(AI3)=45,-1,1)+IF(CODE(AJ3)=45,-1,1)+IF(CODE(AK3)=45,-1,1)=0,"OK","CHYBA")),"CHYBA")),IF(AND(AM3&lt;3,AN3&lt;3),"NEKOMPLETNÍ","CHYBA")))</f>
        <v>OK</v>
      </c>
    </row>
    <row r="4" spans="1:44" ht="14.4" customHeight="1" x14ac:dyDescent="0.3">
      <c r="A4" s="89">
        <v>23</v>
      </c>
      <c r="B4" s="65">
        <v>2</v>
      </c>
      <c r="C4" s="121" t="str">
        <f>IF(ISBLANK(A4),"",VLOOKUP(A4,'chlapci presence'!$A$2:$J$100,3)&amp;" "&amp;VLOOKUP(A4,'chlapci presence'!$A$2:$J$100,4))</f>
        <v>Kubica Štěpán</v>
      </c>
      <c r="D4" s="122"/>
      <c r="E4" s="12">
        <f>J2</f>
        <v>0</v>
      </c>
      <c r="F4" s="13" t="s">
        <v>14</v>
      </c>
      <c r="G4" s="13">
        <f>H2</f>
        <v>3</v>
      </c>
      <c r="H4" s="40" t="s">
        <v>22</v>
      </c>
      <c r="I4" s="41"/>
      <c r="J4" s="67"/>
      <c r="K4" s="13">
        <f>AM8</f>
        <v>0</v>
      </c>
      <c r="L4" s="13" t="s">
        <v>14</v>
      </c>
      <c r="M4" s="13">
        <f>AN8</f>
        <v>3</v>
      </c>
      <c r="N4" s="14">
        <f>AN9</f>
        <v>3</v>
      </c>
      <c r="O4" s="13" t="s">
        <v>14</v>
      </c>
      <c r="P4" s="13">
        <f>AM9</f>
        <v>0</v>
      </c>
      <c r="Q4" s="14">
        <f>AM3</f>
        <v>0</v>
      </c>
      <c r="R4" s="13" t="s">
        <v>14</v>
      </c>
      <c r="S4" s="15">
        <f>AN3</f>
        <v>3</v>
      </c>
      <c r="T4" s="117">
        <f>IF(E4="",0,IF(E4=3,2,1))+IF(K4="",0,IF(K4=3,2,1))+IF(N4="",0,IF(N4=3,2,1))+IF(Q4="",0,IF(Q4=3,2,1))</f>
        <v>5</v>
      </c>
      <c r="U4" s="113"/>
      <c r="V4" s="118"/>
      <c r="W4" s="116">
        <f>IF(E4="",0,E4)+IF(K4="",0,K4)+IF(N4="",0,N4)+IF(Q2="",0,Q2)</f>
        <v>6</v>
      </c>
      <c r="X4" s="113" t="s">
        <v>14</v>
      </c>
      <c r="Y4" s="114">
        <f>IF(G4="",0,G4)+IF(M4="",0,M4)+IF(P4="",0,P4)+IF(S2="",0,S2)</f>
        <v>6</v>
      </c>
      <c r="Z4" s="107" t="s">
        <v>145</v>
      </c>
      <c r="AA4" s="108"/>
      <c r="AB4" s="109"/>
      <c r="AC4" s="16"/>
      <c r="AD4" s="8">
        <v>3</v>
      </c>
      <c r="AE4" s="8" t="str">
        <f>C6</f>
        <v>Fuksa Lukáš</v>
      </c>
      <c r="AF4" s="8">
        <v>4</v>
      </c>
      <c r="AG4" s="8" t="str">
        <f>C8</f>
        <v>Vítek Michael</v>
      </c>
      <c r="AH4" s="9" t="s">
        <v>137</v>
      </c>
      <c r="AI4" s="9" t="s">
        <v>153</v>
      </c>
      <c r="AJ4" s="9" t="s">
        <v>152</v>
      </c>
      <c r="AK4" s="9"/>
      <c r="AL4" s="9"/>
      <c r="AM4" s="11">
        <f t="shared" ref="AM4:AM12" si="0">IF(ISBLANK(AH4),"",IF(CODE(AH4)=45,0,1)+IF(ISBLANK(AI4),0,IF(CODE(AI4)=45,0,1))+IF(ISBLANK(AJ4),0,IF(CODE(AJ4)=45,0,1))+IF(ISBLANK(AK4),0,IF(CODE(AK4)=45,0,1))+IF(ISBLANK(AL4),0,IF(CODE(AL4)=45,0,1)))</f>
        <v>3</v>
      </c>
      <c r="AN4" s="11">
        <f t="shared" ref="AN4:AN12" si="1">IF(ISBLANK(AH4),"",IF(CODE(AH4)=45,1,0)+IF(ISBLANK(AI4),0,IF(CODE(AI4)=45,1,0))+IF(ISBLANK(AJ4),0,IF(CODE(AJ4)=45,1,0))+IF(ISBLANK(AK4),0,IF(CODE(AK4)=45,1,0))+IF(ISBLANK(AL4),0,IF(CODE(AL4)=45,1,0)))</f>
        <v>0</v>
      </c>
      <c r="AO4" s="8"/>
      <c r="AP4" s="8" t="str">
        <f t="shared" ref="AP4:AP12" si="2">IF(ISBLANK(AH4),"",IF(OR(AM4=3,AN4=3),IF(AND(ISBLANK(AK4),ISBLANK(AL4),OR(AM4=3,AN4=3)),"OK",IF(ABS(IF(CODE(AH4)=45,-1,1)+IF(CODE(AI4)=45,-1,1)+IF(CODE(AJ4)=45,-1,1))=1,IF(AND(ISBLANK(AL4),OR(AM4=3,AN4=3)),"OK",IF(IF(CODE(AH4)=45,-1,1)+IF(CODE(AI4)=45,-1,1)+IF(CODE(AJ4)=45,-1,1)+IF(CODE(AK4)=45,-1,1)=0,"OK","CHYBA")),"CHYBA")),IF(AND(AM4&lt;3,AN4&lt;3),"NEKOMPLETNÍ","CHYBA")))</f>
        <v>OK</v>
      </c>
    </row>
    <row r="5" spans="1:44" ht="14.4" customHeight="1" x14ac:dyDescent="0.3">
      <c r="A5" s="89"/>
      <c r="B5" s="66"/>
      <c r="C5" s="74" t="str">
        <f>IF(ISBLANK(A4),"",VLOOKUP(A4,'chlapci presence'!$A$2:$J$100,7))</f>
        <v>TJ Dvůr Králové nad Labem</v>
      </c>
      <c r="D5" s="75"/>
      <c r="E5" s="76"/>
      <c r="F5" s="77"/>
      <c r="G5" s="77"/>
      <c r="H5" s="68"/>
      <c r="I5" s="69"/>
      <c r="J5" s="70"/>
      <c r="K5" s="81" t="str">
        <f>"("&amp;AH8&amp;","&amp;AI8&amp;","&amp;AJ8&amp;","&amp;AK8&amp;","&amp;AL8&amp;")"</f>
        <v>(-3,-6,-9,,)</v>
      </c>
      <c r="L5" s="82"/>
      <c r="M5" s="83"/>
      <c r="N5" s="78"/>
      <c r="O5" s="77"/>
      <c r="P5" s="79"/>
      <c r="Q5" s="78" t="str">
        <f>"("&amp;AH3&amp;","&amp;AI3&amp;","&amp;AJ3&amp;","&amp;AK3&amp;","&amp;AL3&amp;")"</f>
        <v>(-2,-6,-5,,)</v>
      </c>
      <c r="R5" s="77"/>
      <c r="S5" s="126"/>
      <c r="T5" s="119"/>
      <c r="U5" s="71"/>
      <c r="V5" s="120"/>
      <c r="W5" s="74"/>
      <c r="X5" s="71"/>
      <c r="Y5" s="98"/>
      <c r="Z5" s="104"/>
      <c r="AA5" s="105"/>
      <c r="AB5" s="106"/>
      <c r="AC5" s="17"/>
      <c r="AD5" s="8">
        <v>1</v>
      </c>
      <c r="AE5" s="8" t="str">
        <f>C2</f>
        <v>Hejduk Antonín</v>
      </c>
      <c r="AF5" s="8">
        <v>2</v>
      </c>
      <c r="AG5" s="8" t="str">
        <f>C4</f>
        <v>Kubica Štěpán</v>
      </c>
      <c r="AH5" s="9" t="s">
        <v>152</v>
      </c>
      <c r="AI5" s="9" t="s">
        <v>137</v>
      </c>
      <c r="AJ5" s="9" t="s">
        <v>137</v>
      </c>
      <c r="AK5" s="9"/>
      <c r="AL5" s="9"/>
      <c r="AM5" s="11">
        <f t="shared" si="0"/>
        <v>3</v>
      </c>
      <c r="AN5" s="11">
        <f t="shared" si="1"/>
        <v>0</v>
      </c>
      <c r="AO5" s="8"/>
      <c r="AP5" s="8" t="str">
        <f t="shared" si="2"/>
        <v>OK</v>
      </c>
    </row>
    <row r="6" spans="1:44" ht="14.4" customHeight="1" x14ac:dyDescent="0.3">
      <c r="A6" s="89">
        <v>15</v>
      </c>
      <c r="B6" s="65">
        <v>3</v>
      </c>
      <c r="C6" s="121" t="str">
        <f>IF(ISBLANK(A6),"",VLOOKUP(A6,'chlapci presence'!$A$2:$J$100,3)&amp;" "&amp;VLOOKUP(A6,'chlapci presence'!$A$2:$J$100,4))</f>
        <v>Fuksa Lukáš</v>
      </c>
      <c r="D6" s="122"/>
      <c r="E6" s="12">
        <f>M2</f>
        <v>1</v>
      </c>
      <c r="F6" s="13" t="s">
        <v>14</v>
      </c>
      <c r="G6" s="13">
        <f>K2</f>
        <v>3</v>
      </c>
      <c r="H6" s="14">
        <f>M4</f>
        <v>3</v>
      </c>
      <c r="I6" s="13" t="s">
        <v>14</v>
      </c>
      <c r="J6" s="13">
        <f>K4</f>
        <v>0</v>
      </c>
      <c r="K6" s="40" t="s">
        <v>22</v>
      </c>
      <c r="L6" s="41"/>
      <c r="M6" s="67"/>
      <c r="N6" s="14">
        <f>AM4</f>
        <v>3</v>
      </c>
      <c r="O6" s="13" t="s">
        <v>14</v>
      </c>
      <c r="P6" s="13">
        <f>AN4</f>
        <v>0</v>
      </c>
      <c r="Q6" s="14">
        <f>AN6</f>
        <v>1</v>
      </c>
      <c r="R6" s="13" t="s">
        <v>14</v>
      </c>
      <c r="S6" s="15">
        <f>AM6</f>
        <v>3</v>
      </c>
      <c r="T6" s="117">
        <f>IF(E6="",0,IF(E6=3,2,1))+IF(H6="",0,IF(H6=3,2,1))+IF(N6="",0,IF(N6=3,2,1))+IF(Q6="",0,IF(Q6=3,2,1))</f>
        <v>6</v>
      </c>
      <c r="U6" s="113"/>
      <c r="V6" s="118"/>
      <c r="W6" s="116">
        <f>IF(E6="",0,E6)+IF(H6="",0,H6)+IF(N6="",0,N6)+IF(Q2="",0,Q2)</f>
        <v>10</v>
      </c>
      <c r="X6" s="113" t="s">
        <v>14</v>
      </c>
      <c r="Y6" s="114">
        <f>IF(G6="",0,G6)+IF(J6="",0,J6)+IF(P6="",0,P6)+IF(S2="",0,S2)</f>
        <v>3</v>
      </c>
      <c r="Z6" s="107" t="s">
        <v>128</v>
      </c>
      <c r="AA6" s="108"/>
      <c r="AB6" s="109"/>
      <c r="AC6" s="16"/>
      <c r="AD6" s="8">
        <v>5</v>
      </c>
      <c r="AE6" s="8" t="str">
        <f>C10</f>
        <v>Macháček Denis</v>
      </c>
      <c r="AF6" s="8">
        <v>3</v>
      </c>
      <c r="AG6" s="8" t="str">
        <f>C6</f>
        <v>Fuksa Lukáš</v>
      </c>
      <c r="AH6" s="9" t="s">
        <v>138</v>
      </c>
      <c r="AI6" s="9" t="s">
        <v>148</v>
      </c>
      <c r="AJ6" s="9" t="s">
        <v>129</v>
      </c>
      <c r="AK6" s="9" t="s">
        <v>135</v>
      </c>
      <c r="AL6" s="9"/>
      <c r="AM6" s="11">
        <f t="shared" si="0"/>
        <v>3</v>
      </c>
      <c r="AN6" s="11">
        <f t="shared" si="1"/>
        <v>1</v>
      </c>
      <c r="AO6" s="8"/>
      <c r="AP6" s="8" t="str">
        <f t="shared" si="2"/>
        <v>OK</v>
      </c>
    </row>
    <row r="7" spans="1:44" ht="14.4" customHeight="1" x14ac:dyDescent="0.3">
      <c r="A7" s="89"/>
      <c r="B7" s="66"/>
      <c r="C7" s="74" t="str">
        <f>IF(ISBLANK(A6),"",VLOOKUP(A6,'chlapci presence'!$A$2:$J$100,7))</f>
        <v>TTC Kostelec nad Orlicí</v>
      </c>
      <c r="D7" s="75"/>
      <c r="E7" s="76" t="str">
        <f>"("&amp;AH12&amp;","&amp;AI12&amp;","&amp;AJ12&amp;","&amp;AK12&amp;","&amp;AL12&amp;")"</f>
        <v>(-12,-8,13,-9,)</v>
      </c>
      <c r="F7" s="77"/>
      <c r="G7" s="79"/>
      <c r="H7" s="78"/>
      <c r="I7" s="77"/>
      <c r="J7" s="77"/>
      <c r="K7" s="68"/>
      <c r="L7" s="69"/>
      <c r="M7" s="70"/>
      <c r="N7" s="81" t="str">
        <f>"("&amp;AH4&amp;","&amp;AI4&amp;","&amp;AJ4&amp;","&amp;AK4&amp;","&amp;AL4&amp;")"</f>
        <v>(3,1,5,,)</v>
      </c>
      <c r="O7" s="82"/>
      <c r="P7" s="83"/>
      <c r="Q7" s="78"/>
      <c r="R7" s="77"/>
      <c r="S7" s="126"/>
      <c r="T7" s="119"/>
      <c r="U7" s="71"/>
      <c r="V7" s="120"/>
      <c r="W7" s="74"/>
      <c r="X7" s="71"/>
      <c r="Y7" s="98"/>
      <c r="Z7" s="104"/>
      <c r="AA7" s="105"/>
      <c r="AB7" s="106"/>
      <c r="AD7" s="8">
        <v>1</v>
      </c>
      <c r="AE7" s="8" t="str">
        <f>C2</f>
        <v>Hejduk Antonín</v>
      </c>
      <c r="AF7" s="8">
        <v>4</v>
      </c>
      <c r="AG7" s="8" t="str">
        <f>C8</f>
        <v>Vítek Michael</v>
      </c>
      <c r="AH7" s="9" t="s">
        <v>135</v>
      </c>
      <c r="AI7" s="9" t="s">
        <v>137</v>
      </c>
      <c r="AJ7" s="9" t="s">
        <v>153</v>
      </c>
      <c r="AK7" s="9"/>
      <c r="AL7" s="9"/>
      <c r="AM7" s="11">
        <f t="shared" si="0"/>
        <v>3</v>
      </c>
      <c r="AN7" s="11">
        <f t="shared" si="1"/>
        <v>0</v>
      </c>
      <c r="AO7" s="8"/>
      <c r="AP7" s="8" t="str">
        <f t="shared" si="2"/>
        <v>OK</v>
      </c>
    </row>
    <row r="8" spans="1:44" ht="14.4" customHeight="1" x14ac:dyDescent="0.3">
      <c r="A8" s="89">
        <v>30</v>
      </c>
      <c r="B8" s="65">
        <v>4</v>
      </c>
      <c r="C8" s="121" t="str">
        <f>IF(ISBLANK(A8),"",VLOOKUP(A8,'chlapci presence'!$A$2:$J$100,3)&amp;" "&amp;VLOOKUP(A8,'chlapci presence'!$A$2:$J$100,4))</f>
        <v>Vítek Michael</v>
      </c>
      <c r="D8" s="122"/>
      <c r="E8" s="12">
        <f>P2</f>
        <v>0</v>
      </c>
      <c r="F8" s="13" t="s">
        <v>14</v>
      </c>
      <c r="G8" s="13">
        <f>N2</f>
        <v>3</v>
      </c>
      <c r="H8" s="14">
        <f>P4</f>
        <v>0</v>
      </c>
      <c r="I8" s="13" t="s">
        <v>14</v>
      </c>
      <c r="J8" s="18">
        <f>N4</f>
        <v>3</v>
      </c>
      <c r="K8" s="13">
        <f>P6</f>
        <v>0</v>
      </c>
      <c r="L8" s="13" t="s">
        <v>14</v>
      </c>
      <c r="M8" s="13">
        <f>N6</f>
        <v>3</v>
      </c>
      <c r="N8" s="40" t="s">
        <v>22</v>
      </c>
      <c r="O8" s="41"/>
      <c r="P8" s="67"/>
      <c r="Q8" s="14">
        <f>AM11</f>
        <v>1</v>
      </c>
      <c r="R8" s="13" t="s">
        <v>14</v>
      </c>
      <c r="S8" s="15">
        <f>AN11</f>
        <v>3</v>
      </c>
      <c r="T8" s="117">
        <f>IF(E8="",0,IF(E8=3,2,1))+IF(H8="",0,IF(H8=3,2,1))+IF(K8="",0,IF(K8=3,2,1))+IF(Q8="",0,IF(Q8=3,2,1))</f>
        <v>4</v>
      </c>
      <c r="U8" s="113"/>
      <c r="V8" s="118"/>
      <c r="W8" s="116">
        <f>IF(E8="",0,E8)+IF(H8="",0,H8)+IF(K8="",0,K8)+IF(Q2="",0,Q2)</f>
        <v>3</v>
      </c>
      <c r="X8" s="113" t="s">
        <v>14</v>
      </c>
      <c r="Y8" s="114">
        <f>IF(G8="",0,G8)+IF(J8="",0,J8)+IF(M8="",0,M8)+IF(S2="",0,S2)</f>
        <v>9</v>
      </c>
      <c r="Z8" s="107" t="s">
        <v>146</v>
      </c>
      <c r="AA8" s="108"/>
      <c r="AB8" s="109"/>
      <c r="AC8" s="19"/>
      <c r="AD8" s="8">
        <v>2</v>
      </c>
      <c r="AE8" s="8" t="str">
        <f>C4</f>
        <v>Kubica Štěpán</v>
      </c>
      <c r="AF8" s="8">
        <v>3</v>
      </c>
      <c r="AG8" s="8" t="str">
        <f>C6</f>
        <v>Fuksa Lukáš</v>
      </c>
      <c r="AH8" s="9" t="s">
        <v>144</v>
      </c>
      <c r="AI8" s="9" t="s">
        <v>140</v>
      </c>
      <c r="AJ8" s="9" t="s">
        <v>131</v>
      </c>
      <c r="AK8" s="9"/>
      <c r="AL8" s="9"/>
      <c r="AM8" s="11">
        <f t="shared" si="0"/>
        <v>0</v>
      </c>
      <c r="AN8" s="11">
        <f t="shared" si="1"/>
        <v>3</v>
      </c>
      <c r="AO8" s="8"/>
      <c r="AP8" s="8" t="str">
        <f t="shared" si="2"/>
        <v>OK</v>
      </c>
    </row>
    <row r="9" spans="1:44" ht="14.4" customHeight="1" x14ac:dyDescent="0.3">
      <c r="A9" s="89"/>
      <c r="B9" s="66"/>
      <c r="C9" s="74" t="str">
        <f>IF(ISBLANK(A8),"",VLOOKUP(A8,'chlapci presence'!$A$2:$J$100,7))</f>
        <v>Sokol Jaroměř-Josefov 2</v>
      </c>
      <c r="D9" s="75"/>
      <c r="E9" s="76"/>
      <c r="F9" s="77"/>
      <c r="G9" s="79"/>
      <c r="H9" s="78" t="str">
        <f>"("&amp;AH9&amp;","&amp;AI9&amp;","&amp;AJ9&amp;","&amp;AK9&amp;","&amp;AL9&amp;")"</f>
        <v>(-1,-8,-8,,)</v>
      </c>
      <c r="I9" s="77"/>
      <c r="J9" s="79"/>
      <c r="K9" s="78"/>
      <c r="L9" s="77"/>
      <c r="M9" s="77"/>
      <c r="N9" s="68"/>
      <c r="O9" s="69"/>
      <c r="P9" s="70"/>
      <c r="Q9" s="81" t="str">
        <f>"("&amp;AH11&amp;","&amp;AI11&amp;","&amp;AJ11&amp;","&amp;AK11&amp;","&amp;AL11&amp;")"</f>
        <v>(13,-9,-9,-10,)</v>
      </c>
      <c r="R9" s="82"/>
      <c r="S9" s="125"/>
      <c r="T9" s="119"/>
      <c r="U9" s="71"/>
      <c r="V9" s="120"/>
      <c r="W9" s="74"/>
      <c r="X9" s="71"/>
      <c r="Y9" s="98"/>
      <c r="Z9" s="104"/>
      <c r="AA9" s="105"/>
      <c r="AB9" s="106"/>
      <c r="AD9" s="8">
        <v>4</v>
      </c>
      <c r="AE9" s="20" t="str">
        <f>C8</f>
        <v>Vítek Michael</v>
      </c>
      <c r="AF9" s="8">
        <v>2</v>
      </c>
      <c r="AG9" s="20" t="str">
        <f>C4</f>
        <v>Kubica Štěpán</v>
      </c>
      <c r="AH9" s="9" t="s">
        <v>151</v>
      </c>
      <c r="AI9" s="9" t="s">
        <v>129</v>
      </c>
      <c r="AJ9" s="9" t="s">
        <v>129</v>
      </c>
      <c r="AK9" s="9"/>
      <c r="AL9" s="9"/>
      <c r="AM9" s="11">
        <f t="shared" si="0"/>
        <v>0</v>
      </c>
      <c r="AN9" s="11">
        <f t="shared" si="1"/>
        <v>3</v>
      </c>
      <c r="AO9" s="8"/>
      <c r="AP9" s="8" t="str">
        <f t="shared" si="2"/>
        <v>OK</v>
      </c>
    </row>
    <row r="10" spans="1:44" ht="14.4" customHeight="1" x14ac:dyDescent="0.3">
      <c r="A10" s="89">
        <v>12</v>
      </c>
      <c r="B10" s="65">
        <v>5</v>
      </c>
      <c r="C10" s="121" t="str">
        <f>IF(ISBLANK(A10),"",VLOOKUP(A10,'chlapci presence'!$A$2:$J$100,3)&amp;" "&amp;VLOOKUP(A10,'chlapci presence'!$A$2:$J$100,4))</f>
        <v>Macháček Denis</v>
      </c>
      <c r="D10" s="122"/>
      <c r="E10" s="21">
        <f>S2</f>
        <v>0</v>
      </c>
      <c r="F10" s="6" t="s">
        <v>14</v>
      </c>
      <c r="G10" s="6">
        <f>Q2</f>
        <v>3</v>
      </c>
      <c r="H10" s="5">
        <f>S4</f>
        <v>3</v>
      </c>
      <c r="I10" s="6" t="s">
        <v>14</v>
      </c>
      <c r="J10" s="7">
        <f>Q4</f>
        <v>0</v>
      </c>
      <c r="K10" s="6">
        <f>S6</f>
        <v>3</v>
      </c>
      <c r="L10" s="6" t="s">
        <v>14</v>
      </c>
      <c r="M10" s="6">
        <f>Q6</f>
        <v>1</v>
      </c>
      <c r="N10" s="5">
        <f>S8</f>
        <v>3</v>
      </c>
      <c r="O10" s="6" t="s">
        <v>14</v>
      </c>
      <c r="P10" s="6">
        <f>Q8</f>
        <v>1</v>
      </c>
      <c r="Q10" s="40" t="s">
        <v>22</v>
      </c>
      <c r="R10" s="41"/>
      <c r="S10" s="42"/>
      <c r="T10" s="117">
        <f>IF(E10="",0,IF(E10=3,2,1))+IF(H10="",0,IF(H10=3,2,1))+IF(K10="",0,IF(K10=3,2,1))+IF(N10="",0,IF(N10=3,2,1))</f>
        <v>7</v>
      </c>
      <c r="U10" s="113"/>
      <c r="V10" s="118"/>
      <c r="W10" s="116">
        <f>IF(E10="",0,E10)+IF(H10="",0,H10)+IF(K10="",0,K10)+IF(N2="",0,N2)</f>
        <v>9</v>
      </c>
      <c r="X10" s="113" t="s">
        <v>14</v>
      </c>
      <c r="Y10" s="114">
        <f>IF(G10="",0,G10)+IF(J10="",0,J10)+IF(M10="",0,M10)+IF(P2="",0,P2)</f>
        <v>4</v>
      </c>
      <c r="Z10" s="107" t="s">
        <v>127</v>
      </c>
      <c r="AA10" s="108"/>
      <c r="AB10" s="109"/>
      <c r="AC10" s="19"/>
      <c r="AD10" s="8">
        <v>5</v>
      </c>
      <c r="AE10" s="8" t="str">
        <f>C10</f>
        <v>Macháček Denis</v>
      </c>
      <c r="AF10" s="8">
        <v>1</v>
      </c>
      <c r="AG10" s="8" t="str">
        <f>C2</f>
        <v>Hejduk Antonín</v>
      </c>
      <c r="AH10" s="9" t="s">
        <v>129</v>
      </c>
      <c r="AI10" s="9" t="s">
        <v>142</v>
      </c>
      <c r="AJ10" s="9" t="s">
        <v>143</v>
      </c>
      <c r="AK10" s="9"/>
      <c r="AL10" s="9"/>
      <c r="AM10" s="11">
        <f t="shared" si="0"/>
        <v>0</v>
      </c>
      <c r="AN10" s="11">
        <f t="shared" si="1"/>
        <v>3</v>
      </c>
      <c r="AO10" s="8"/>
      <c r="AP10" s="8" t="str">
        <f t="shared" si="2"/>
        <v>OK</v>
      </c>
    </row>
    <row r="11" spans="1:44" ht="15" customHeight="1" thickBot="1" x14ac:dyDescent="0.35">
      <c r="A11" s="89"/>
      <c r="B11" s="37"/>
      <c r="C11" s="59" t="str">
        <f>IF(ISBLANK(A10),"",VLOOKUP(A10,'chlapci presence'!$A$2:$J$100,7))</f>
        <v>SK Dobré</v>
      </c>
      <c r="D11" s="60"/>
      <c r="E11" s="61" t="str">
        <f>"("&amp;AH10&amp;","&amp;AI10&amp;","&amp;AJ10&amp;","&amp;AK10&amp;","&amp;AL10&amp;")"</f>
        <v>(-8,-7,-5,,)</v>
      </c>
      <c r="F11" s="62"/>
      <c r="G11" s="64"/>
      <c r="H11" s="63"/>
      <c r="I11" s="62"/>
      <c r="J11" s="64"/>
      <c r="K11" s="63" t="str">
        <f>"("&amp;AH6&amp;","&amp;AI6&amp;","&amp;AJ6&amp;","&amp;AK6&amp;","&amp;AL6&amp;")"</f>
        <v>(10,8,-8,6,)</v>
      </c>
      <c r="L11" s="62"/>
      <c r="M11" s="64"/>
      <c r="N11" s="63"/>
      <c r="O11" s="62"/>
      <c r="P11" s="62"/>
      <c r="Q11" s="43"/>
      <c r="R11" s="44"/>
      <c r="S11" s="45"/>
      <c r="T11" s="123"/>
      <c r="U11" s="52"/>
      <c r="V11" s="124"/>
      <c r="W11" s="59"/>
      <c r="X11" s="52"/>
      <c r="Y11" s="115"/>
      <c r="Z11" s="110"/>
      <c r="AA11" s="111"/>
      <c r="AB11" s="112"/>
      <c r="AD11" s="8">
        <v>4</v>
      </c>
      <c r="AE11" s="20" t="str">
        <f>C8</f>
        <v>Vítek Michael</v>
      </c>
      <c r="AF11" s="8">
        <v>5</v>
      </c>
      <c r="AG11" s="20" t="str">
        <f>C10</f>
        <v>Macháček Denis</v>
      </c>
      <c r="AH11" s="9" t="s">
        <v>155</v>
      </c>
      <c r="AI11" s="9" t="s">
        <v>131</v>
      </c>
      <c r="AJ11" s="9" t="s">
        <v>131</v>
      </c>
      <c r="AK11" s="9" t="s">
        <v>133</v>
      </c>
      <c r="AL11" s="9"/>
      <c r="AM11" s="11">
        <v>1</v>
      </c>
      <c r="AN11" s="11">
        <v>3</v>
      </c>
      <c r="AO11" s="8"/>
      <c r="AP11" s="8" t="str">
        <f t="shared" si="2"/>
        <v>OK</v>
      </c>
    </row>
    <row r="12" spans="1:44" x14ac:dyDescent="0.3">
      <c r="AD12" s="8">
        <v>3</v>
      </c>
      <c r="AE12" s="20" t="str">
        <f>C6</f>
        <v>Fuksa Lukáš</v>
      </c>
      <c r="AF12" s="8">
        <v>1</v>
      </c>
      <c r="AG12" s="20" t="str">
        <f>C2</f>
        <v>Hejduk Antonín</v>
      </c>
      <c r="AH12" s="9" t="s">
        <v>156</v>
      </c>
      <c r="AI12" s="9" t="s">
        <v>129</v>
      </c>
      <c r="AJ12" s="9" t="s">
        <v>155</v>
      </c>
      <c r="AK12" s="9" t="s">
        <v>131</v>
      </c>
      <c r="AL12" s="9"/>
      <c r="AM12" s="11">
        <f t="shared" si="0"/>
        <v>1</v>
      </c>
      <c r="AN12" s="11">
        <f t="shared" si="1"/>
        <v>3</v>
      </c>
      <c r="AO12" s="8"/>
      <c r="AP12" s="8" t="str">
        <f t="shared" si="2"/>
        <v>OK</v>
      </c>
    </row>
    <row r="13" spans="1:44" x14ac:dyDescent="0.3">
      <c r="AD13" s="8"/>
      <c r="AE13" s="20"/>
      <c r="AF13" s="8"/>
      <c r="AG13" s="20"/>
      <c r="AH13" s="9"/>
      <c r="AI13" s="9"/>
      <c r="AJ13" s="9"/>
      <c r="AK13" s="9"/>
      <c r="AL13" s="9"/>
      <c r="AM13" s="11"/>
      <c r="AN13" s="11"/>
      <c r="AO13" s="8"/>
      <c r="AP13" s="8"/>
    </row>
    <row r="14" spans="1:44" ht="15" thickBot="1" x14ac:dyDescent="0.35"/>
    <row r="15" spans="1:44" ht="15" thickBot="1" x14ac:dyDescent="0.35">
      <c r="B15" s="84" t="s">
        <v>10</v>
      </c>
      <c r="C15" s="85"/>
      <c r="D15" s="29" t="s">
        <v>126</v>
      </c>
      <c r="E15" s="84">
        <v>1</v>
      </c>
      <c r="F15" s="85"/>
      <c r="G15" s="85"/>
      <c r="H15" s="86">
        <v>2</v>
      </c>
      <c r="I15" s="85"/>
      <c r="J15" s="87"/>
      <c r="K15" s="85">
        <v>3</v>
      </c>
      <c r="L15" s="85"/>
      <c r="M15" s="85"/>
      <c r="N15" s="86">
        <v>4</v>
      </c>
      <c r="O15" s="85"/>
      <c r="P15" s="85"/>
      <c r="Q15" s="84" t="s">
        <v>11</v>
      </c>
      <c r="R15" s="85"/>
      <c r="S15" s="85"/>
      <c r="T15" s="86" t="s">
        <v>12</v>
      </c>
      <c r="U15" s="85"/>
      <c r="V15" s="87"/>
      <c r="W15" s="86" t="s">
        <v>13</v>
      </c>
      <c r="X15" s="85"/>
      <c r="Y15" s="88"/>
      <c r="Z15"/>
      <c r="AA15"/>
      <c r="AB15"/>
    </row>
    <row r="16" spans="1:44" ht="14.4" customHeight="1" x14ac:dyDescent="0.3">
      <c r="A16" s="89">
        <v>1</v>
      </c>
      <c r="B16" s="90">
        <v>1</v>
      </c>
      <c r="C16" s="91" t="str">
        <f>IF(ISBLANK(A16),"",VLOOKUP(A16,'chlapci presence'!$A$2:$J$100,3)&amp;" "&amp;VLOOKUP(A16,'chlapci presence'!$A$2:$J$100,4))</f>
        <v>Novák Hynek</v>
      </c>
      <c r="D16" s="92"/>
      <c r="E16" s="93" t="s">
        <v>22</v>
      </c>
      <c r="F16" s="94"/>
      <c r="G16" s="95"/>
      <c r="H16" s="5">
        <f>AM20</f>
        <v>3</v>
      </c>
      <c r="I16" s="6" t="s">
        <v>14</v>
      </c>
      <c r="J16" s="7">
        <f>AN20</f>
        <v>1</v>
      </c>
      <c r="K16" s="6">
        <f>AN22</f>
        <v>3</v>
      </c>
      <c r="L16" s="6" t="s">
        <v>14</v>
      </c>
      <c r="M16" s="6">
        <f>AM22</f>
        <v>0</v>
      </c>
      <c r="N16" s="5">
        <f>AM17</f>
        <v>3</v>
      </c>
      <c r="O16" s="6" t="s">
        <v>14</v>
      </c>
      <c r="P16" s="6">
        <f>AN17</f>
        <v>0</v>
      </c>
      <c r="Q16" s="66">
        <f>IF(H16="",0,IF(H16=3,2,1))+IF(K16="",0,IF(K16=3,2,1))+IF(N16="",0,IF(N16=3,2,1))</f>
        <v>6</v>
      </c>
      <c r="R16" s="97"/>
      <c r="S16" s="97"/>
      <c r="T16" s="74">
        <f>IF(H16="",0,H16)+IF(K16="",0,K16)+IF(N16="",0,N16)</f>
        <v>9</v>
      </c>
      <c r="U16" s="35" t="s">
        <v>14</v>
      </c>
      <c r="V16" s="98">
        <f>IF(J16="",0,J16)+IF(M16="",0,M16)+IF(P16="",0,P16)</f>
        <v>1</v>
      </c>
      <c r="W16" s="99" t="s">
        <v>126</v>
      </c>
      <c r="X16" s="99"/>
      <c r="Y16" s="100"/>
      <c r="AE16" s="8"/>
      <c r="AF16" s="9"/>
      <c r="AG16" s="9"/>
      <c r="AH16" s="9" t="s">
        <v>15</v>
      </c>
      <c r="AI16" s="9" t="s">
        <v>16</v>
      </c>
      <c r="AJ16" s="10" t="s">
        <v>17</v>
      </c>
      <c r="AK16" s="9" t="s">
        <v>18</v>
      </c>
      <c r="AL16" s="9" t="s">
        <v>19</v>
      </c>
      <c r="AM16" s="80" t="s">
        <v>20</v>
      </c>
      <c r="AN16" s="80"/>
      <c r="AO16" s="8"/>
      <c r="AP16" s="8" t="s">
        <v>21</v>
      </c>
      <c r="AQ16" s="8"/>
      <c r="AR16" s="8"/>
    </row>
    <row r="17" spans="1:44" ht="14.4" customHeight="1" x14ac:dyDescent="0.3">
      <c r="A17" s="89"/>
      <c r="B17" s="36"/>
      <c r="C17" s="74" t="str">
        <f>IF(ISBLANK(A16),"",VLOOKUP(A16,'chlapci presence'!$A$2:$J$100,7))</f>
        <v>TJ Sokol PP Hradec Králové 2</v>
      </c>
      <c r="D17" s="75"/>
      <c r="E17" s="96"/>
      <c r="F17" s="69"/>
      <c r="G17" s="70"/>
      <c r="H17" s="81" t="str">
        <f>"("&amp;AH20&amp;","&amp;AI20&amp;","&amp;AJ20&amp;","&amp;AK20&amp;","&amp;AL20&amp;")"</f>
        <v>(8,-4,9,4,)</v>
      </c>
      <c r="I17" s="82"/>
      <c r="J17" s="83"/>
      <c r="K17" s="82"/>
      <c r="L17" s="82"/>
      <c r="M17" s="82"/>
      <c r="N17" s="81" t="str">
        <f>"("&amp;AH17&amp;","&amp;AI17&amp;","&amp;AJ17&amp;","&amp;AK17&amp;","&amp;AL17&amp;")"</f>
        <v>(1,6,8,,)</v>
      </c>
      <c r="O17" s="82"/>
      <c r="P17" s="82"/>
      <c r="Q17" s="46"/>
      <c r="R17" s="47"/>
      <c r="S17" s="47"/>
      <c r="T17" s="50"/>
      <c r="U17" s="71"/>
      <c r="V17" s="53"/>
      <c r="W17" s="72"/>
      <c r="X17" s="72"/>
      <c r="Y17" s="73"/>
      <c r="AD17" s="8">
        <v>1</v>
      </c>
      <c r="AE17" s="8" t="str">
        <f>C16</f>
        <v>Novák Hynek</v>
      </c>
      <c r="AF17" s="8">
        <v>4</v>
      </c>
      <c r="AG17" s="8" t="str">
        <f>C22</f>
        <v>Ducháč Jan</v>
      </c>
      <c r="AH17" s="9" t="s">
        <v>153</v>
      </c>
      <c r="AI17" s="9" t="s">
        <v>135</v>
      </c>
      <c r="AJ17" s="9" t="s">
        <v>148</v>
      </c>
      <c r="AK17" s="9"/>
      <c r="AL17" s="9"/>
      <c r="AM17" s="11">
        <f t="shared" ref="AM17:AM22" si="3">IF(ISBLANK(AH17),"",IF(CODE(AH17)=45,0,1)+IF(ISBLANK(AI17),0,IF(CODE(AI17)=45,0,1))+IF(ISBLANK(AJ17),0,IF(CODE(AJ17)=45,0,1))+IF(ISBLANK(AK17),0,IF(CODE(AK17)=45,0,1))+IF(ISBLANK(AL17),0,IF(CODE(AL17)=45,0,1)))</f>
        <v>3</v>
      </c>
      <c r="AN17" s="11">
        <f t="shared" ref="AN17:AN22" si="4">IF(ISBLANK(AH17),"",IF(CODE(AH17)=45,1,0)+IF(ISBLANK(AI17),0,IF(CODE(AI17)=45,1,0))+IF(ISBLANK(AJ17),0,IF(CODE(AJ17)=45,1,0))+IF(ISBLANK(AK17),0,IF(CODE(AK17)=45,1,0))+IF(ISBLANK(AL17),0,IF(CODE(AL17)=45,1,0)))</f>
        <v>0</v>
      </c>
      <c r="AO17" s="8"/>
      <c r="AP17" s="8" t="str">
        <f t="shared" ref="AP17:AP22" si="5">IF(ISBLANK(AH17),"",IF(OR(AM17=3,AN17=3),IF(AND(ISBLANK(AK17),ISBLANK(AL17),OR(AM17=3,AN17=3)),"OK",IF(ABS(IF(CODE(AH17)=45,-1,1)+IF(CODE(AI17)=45,-1,1)+IF(CODE(AJ17)=45,-1,1))=1,IF(AND(ISBLANK(AL17),OR(AM17=3,AN17=3)),"OK",IF(IF(CODE(AH17)=45,-1,1)+IF(CODE(AI17)=45,-1,1)+IF(CODE(AJ17)=45,-1,1)+IF(CODE(AK17)=45,-1,1)=0,"OK","CHYBA")),"CHYBA")),IF(AND(AM17&lt;3,AN17&lt;3),"NEKOMPLETNÍ","CHYBA")))</f>
        <v>OK</v>
      </c>
      <c r="AQ17" s="8"/>
      <c r="AR17" s="8"/>
    </row>
    <row r="18" spans="1:44" ht="14.4" customHeight="1" x14ac:dyDescent="0.3">
      <c r="A18" s="35">
        <v>19</v>
      </c>
      <c r="B18" s="65">
        <v>2</v>
      </c>
      <c r="C18" s="38" t="str">
        <f>IF(ISBLANK(A18),"",VLOOKUP(A18,'chlapci presence'!$A$2:$J$100,3)&amp;" "&amp;VLOOKUP(A18,'chlapci presence'!$A$2:$J$100,4))</f>
        <v>Žežule Daniel</v>
      </c>
      <c r="D18" s="39"/>
      <c r="E18" s="12">
        <f>J16</f>
        <v>1</v>
      </c>
      <c r="F18" s="13" t="s">
        <v>14</v>
      </c>
      <c r="G18" s="13">
        <f>H16</f>
        <v>3</v>
      </c>
      <c r="H18" s="40" t="s">
        <v>22</v>
      </c>
      <c r="I18" s="41"/>
      <c r="J18" s="67"/>
      <c r="K18" s="13">
        <f>AM18</f>
        <v>3</v>
      </c>
      <c r="L18" s="13" t="s">
        <v>14</v>
      </c>
      <c r="M18" s="13">
        <f>AN18</f>
        <v>1</v>
      </c>
      <c r="N18" s="14">
        <f>AM21</f>
        <v>3</v>
      </c>
      <c r="O18" s="13" t="s">
        <v>14</v>
      </c>
      <c r="P18" s="13">
        <f>AN21</f>
        <v>0</v>
      </c>
      <c r="Q18" s="46">
        <f>IF(E18="",0,IF(E18=3,2,1))+IF(K18="",0,IF(K18=3,2,1))+IF(N18="",0,IF(N18=3,2,1))</f>
        <v>5</v>
      </c>
      <c r="R18" s="47"/>
      <c r="S18" s="47"/>
      <c r="T18" s="50">
        <f>IF(E18="",0,E18)+IF(K18="",0,K18)+IF(N18="",0,N18)</f>
        <v>7</v>
      </c>
      <c r="U18" s="35" t="s">
        <v>14</v>
      </c>
      <c r="V18" s="53">
        <f>IF(G18="",0,G18)+IF(M18="",0,M18)+IF(P18="",0,P18)</f>
        <v>4</v>
      </c>
      <c r="W18" s="72" t="s">
        <v>127</v>
      </c>
      <c r="X18" s="72"/>
      <c r="Y18" s="73"/>
      <c r="AD18" s="8">
        <v>2</v>
      </c>
      <c r="AE18" s="8" t="str">
        <f>C18</f>
        <v>Žežule Daniel</v>
      </c>
      <c r="AF18" s="8">
        <v>3</v>
      </c>
      <c r="AG18" s="8" t="str">
        <f>C20</f>
        <v>Jetenský Jan</v>
      </c>
      <c r="AH18" s="9" t="s">
        <v>129</v>
      </c>
      <c r="AI18" s="9" t="s">
        <v>136</v>
      </c>
      <c r="AJ18" s="9" t="s">
        <v>130</v>
      </c>
      <c r="AK18" s="9" t="s">
        <v>141</v>
      </c>
      <c r="AL18" s="9"/>
      <c r="AM18" s="11">
        <f t="shared" si="3"/>
        <v>3</v>
      </c>
      <c r="AN18" s="11">
        <f t="shared" si="4"/>
        <v>1</v>
      </c>
      <c r="AO18" s="8"/>
      <c r="AP18" s="8" t="str">
        <f t="shared" si="5"/>
        <v>OK</v>
      </c>
      <c r="AQ18" s="8"/>
      <c r="AR18" s="8"/>
    </row>
    <row r="19" spans="1:44" ht="14.4" customHeight="1" x14ac:dyDescent="0.3">
      <c r="A19" s="35"/>
      <c r="B19" s="66"/>
      <c r="C19" s="74" t="str">
        <f>IF(ISBLANK(A18),"",VLOOKUP(A18,'chlapci presence'!$A$2:$J$100,7))</f>
        <v>TTC Kostelec nad Orlicí</v>
      </c>
      <c r="D19" s="75"/>
      <c r="E19" s="76"/>
      <c r="F19" s="77"/>
      <c r="G19" s="77"/>
      <c r="H19" s="68"/>
      <c r="I19" s="69"/>
      <c r="J19" s="70"/>
      <c r="K19" s="77" t="str">
        <f>"("&amp;AH18&amp;","&amp;AI18&amp;","&amp;AJ18&amp;","&amp;AK18&amp;","&amp;AL18&amp;")"</f>
        <v>(-8,4,7,11,)</v>
      </c>
      <c r="L19" s="77"/>
      <c r="M19" s="77"/>
      <c r="N19" s="78" t="str">
        <f>"("&amp;AH21&amp;","&amp;AI21&amp;","&amp;AJ21&amp;","&amp;AK21&amp;","&amp;AL21&amp;")"</f>
        <v>(9,6,7,,)</v>
      </c>
      <c r="O19" s="77"/>
      <c r="P19" s="77"/>
      <c r="Q19" s="46"/>
      <c r="R19" s="47"/>
      <c r="S19" s="47"/>
      <c r="T19" s="50"/>
      <c r="U19" s="71"/>
      <c r="V19" s="53"/>
      <c r="W19" s="72"/>
      <c r="X19" s="72"/>
      <c r="Y19" s="73"/>
      <c r="AD19" s="8">
        <v>4</v>
      </c>
      <c r="AE19" s="8" t="str">
        <f>C22</f>
        <v>Ducháč Jan</v>
      </c>
      <c r="AF19" s="8">
        <v>3</v>
      </c>
      <c r="AG19" s="8" t="str">
        <f>C20</f>
        <v>Jetenský Jan</v>
      </c>
      <c r="AH19" s="9" t="s">
        <v>139</v>
      </c>
      <c r="AI19" s="9" t="s">
        <v>148</v>
      </c>
      <c r="AJ19" s="9" t="s">
        <v>131</v>
      </c>
      <c r="AK19" s="9" t="s">
        <v>139</v>
      </c>
      <c r="AL19" s="9"/>
      <c r="AM19" s="11">
        <f t="shared" si="3"/>
        <v>1</v>
      </c>
      <c r="AN19" s="11">
        <f t="shared" si="4"/>
        <v>3</v>
      </c>
      <c r="AO19" s="8"/>
      <c r="AP19" s="8" t="str">
        <f t="shared" si="5"/>
        <v>OK</v>
      </c>
      <c r="AQ19" s="8"/>
      <c r="AR19" s="8"/>
    </row>
    <row r="20" spans="1:44" ht="14.4" customHeight="1" x14ac:dyDescent="0.3">
      <c r="A20" s="35">
        <v>14</v>
      </c>
      <c r="B20" s="65">
        <v>3</v>
      </c>
      <c r="C20" s="38" t="str">
        <f>IF(ISBLANK(A20),"",VLOOKUP(A20,'chlapci presence'!$A$2:$J$100,3)&amp;" "&amp;VLOOKUP(A20,'chlapci presence'!$A$2:$J$100,4))</f>
        <v>Jetenský Jan</v>
      </c>
      <c r="D20" s="39"/>
      <c r="E20" s="12">
        <f>M16</f>
        <v>0</v>
      </c>
      <c r="F20" s="13" t="s">
        <v>14</v>
      </c>
      <c r="G20" s="13">
        <f>K16</f>
        <v>3</v>
      </c>
      <c r="H20" s="14">
        <f>M18</f>
        <v>1</v>
      </c>
      <c r="I20" s="13" t="s">
        <v>14</v>
      </c>
      <c r="J20" s="18">
        <f>K18</f>
        <v>3</v>
      </c>
      <c r="K20" s="40" t="s">
        <v>22</v>
      </c>
      <c r="L20" s="41"/>
      <c r="M20" s="67"/>
      <c r="N20" s="14">
        <f>AN19</f>
        <v>3</v>
      </c>
      <c r="O20" s="13" t="s">
        <v>14</v>
      </c>
      <c r="P20" s="13">
        <f>AM19</f>
        <v>1</v>
      </c>
      <c r="Q20" s="46">
        <f>IF(E20="",0,IF(E20=3,2,1))+IF(H20="",0,IF(H20=3,2,1))+IF(N20="",0,IF(N20=3,2,1))</f>
        <v>4</v>
      </c>
      <c r="R20" s="47"/>
      <c r="S20" s="47"/>
      <c r="T20" s="50">
        <f>IF(E20="",0,E20)+IF(H20="",0,H20)+IF(N20="",0,N20)</f>
        <v>4</v>
      </c>
      <c r="U20" s="35" t="s">
        <v>14</v>
      </c>
      <c r="V20" s="53">
        <f>IF(G20="",0,G20)+IF(J20="",0,J20)+IF(P20="",0,P20)</f>
        <v>7</v>
      </c>
      <c r="W20" s="72" t="s">
        <v>128</v>
      </c>
      <c r="X20" s="72"/>
      <c r="Y20" s="73"/>
      <c r="AD20" s="8">
        <v>1</v>
      </c>
      <c r="AE20" s="8" t="str">
        <f>C16</f>
        <v>Novák Hynek</v>
      </c>
      <c r="AF20" s="8">
        <v>2</v>
      </c>
      <c r="AG20" s="8" t="str">
        <f>C18</f>
        <v>Žežule Daniel</v>
      </c>
      <c r="AH20" s="9" t="s">
        <v>148</v>
      </c>
      <c r="AI20" s="9" t="s">
        <v>139</v>
      </c>
      <c r="AJ20" s="9" t="s">
        <v>134</v>
      </c>
      <c r="AK20" s="9" t="s">
        <v>136</v>
      </c>
      <c r="AL20" s="9"/>
      <c r="AM20" s="11">
        <f t="shared" si="3"/>
        <v>3</v>
      </c>
      <c r="AN20" s="11">
        <f t="shared" si="4"/>
        <v>1</v>
      </c>
      <c r="AO20" s="8"/>
      <c r="AP20" s="8" t="str">
        <f t="shared" si="5"/>
        <v>OK</v>
      </c>
      <c r="AQ20" s="8"/>
      <c r="AR20" s="8"/>
    </row>
    <row r="21" spans="1:44" ht="14.4" customHeight="1" x14ac:dyDescent="0.3">
      <c r="A21" s="35"/>
      <c r="B21" s="66"/>
      <c r="C21" s="74" t="str">
        <f>IF(ISBLANK(A20),"",VLOOKUP(A20,'chlapci presence'!$A$2:$J$100,7))</f>
        <v>Tesla Pardubice</v>
      </c>
      <c r="D21" s="75"/>
      <c r="E21" s="76" t="str">
        <f>"("&amp;AH22&amp;","&amp;AI22&amp;","&amp;AJ22&amp;","&amp;AK22&amp;","&amp;AL22&amp;")"</f>
        <v>(-4,-2,-6,,)</v>
      </c>
      <c r="F21" s="77"/>
      <c r="G21" s="77"/>
      <c r="H21" s="78"/>
      <c r="I21" s="77"/>
      <c r="J21" s="79"/>
      <c r="K21" s="68"/>
      <c r="L21" s="69"/>
      <c r="M21" s="70"/>
      <c r="N21" s="78"/>
      <c r="O21" s="77"/>
      <c r="P21" s="77"/>
      <c r="Q21" s="46"/>
      <c r="R21" s="47"/>
      <c r="S21" s="47"/>
      <c r="T21" s="50"/>
      <c r="U21" s="71"/>
      <c r="V21" s="53"/>
      <c r="W21" s="72"/>
      <c r="X21" s="72"/>
      <c r="Y21" s="73"/>
      <c r="AD21" s="8">
        <v>2</v>
      </c>
      <c r="AE21" s="8" t="str">
        <f>C18</f>
        <v>Žežule Daniel</v>
      </c>
      <c r="AF21" s="8">
        <v>4</v>
      </c>
      <c r="AG21" s="8" t="str">
        <f>C22</f>
        <v>Ducháč Jan</v>
      </c>
      <c r="AH21" s="9" t="s">
        <v>134</v>
      </c>
      <c r="AI21" s="9" t="s">
        <v>135</v>
      </c>
      <c r="AJ21" s="9" t="s">
        <v>130</v>
      </c>
      <c r="AK21" s="9"/>
      <c r="AL21" s="9"/>
      <c r="AM21" s="11">
        <f t="shared" si="3"/>
        <v>3</v>
      </c>
      <c r="AN21" s="11">
        <f t="shared" si="4"/>
        <v>0</v>
      </c>
      <c r="AO21" s="8"/>
      <c r="AP21" s="8" t="str">
        <f t="shared" si="5"/>
        <v>OK</v>
      </c>
      <c r="AQ21" s="8"/>
      <c r="AR21" s="8"/>
    </row>
    <row r="22" spans="1:44" ht="14.4" customHeight="1" x14ac:dyDescent="0.3">
      <c r="A22" s="35">
        <v>27</v>
      </c>
      <c r="B22" s="36">
        <v>4</v>
      </c>
      <c r="C22" s="38" t="str">
        <f>IF(ISBLANK(A22),"",VLOOKUP(A22,'chlapci presence'!$A$2:$J$100,3)&amp;" "&amp;VLOOKUP(A22,'chlapci presence'!$A$2:$J$100,4))</f>
        <v>Ducháč Jan</v>
      </c>
      <c r="D22" s="39"/>
      <c r="E22" s="21">
        <f>P16</f>
        <v>0</v>
      </c>
      <c r="F22" s="6" t="s">
        <v>14</v>
      </c>
      <c r="G22" s="6">
        <f>N16</f>
        <v>3</v>
      </c>
      <c r="H22" s="5">
        <f>P18</f>
        <v>0</v>
      </c>
      <c r="I22" s="6" t="s">
        <v>14</v>
      </c>
      <c r="J22" s="7">
        <f>N18</f>
        <v>3</v>
      </c>
      <c r="K22" s="6">
        <f>P20</f>
        <v>1</v>
      </c>
      <c r="L22" s="6" t="s">
        <v>14</v>
      </c>
      <c r="M22" s="6">
        <f>N20</f>
        <v>3</v>
      </c>
      <c r="N22" s="40" t="s">
        <v>22</v>
      </c>
      <c r="O22" s="41"/>
      <c r="P22" s="42"/>
      <c r="Q22" s="46">
        <f>IF(E22="",0,IF(E22=3,2,1))+IF(H22="",0,IF(H22=3,2,1))+IF(K22="",0,IF(K22=3,2,1))</f>
        <v>3</v>
      </c>
      <c r="R22" s="47"/>
      <c r="S22" s="47"/>
      <c r="T22" s="50">
        <f>IF(E22="",0,E22)+IF(H22="",0,H22)+IF(K22="",0,K22)</f>
        <v>1</v>
      </c>
      <c r="U22" s="35" t="s">
        <v>14</v>
      </c>
      <c r="V22" s="53">
        <f>IF(G22="",0,G22)+IF(J22="",0,J22)+IF(M22="",0,M22)</f>
        <v>9</v>
      </c>
      <c r="W22" s="55" t="s">
        <v>145</v>
      </c>
      <c r="X22" s="55"/>
      <c r="Y22" s="56"/>
      <c r="AD22" s="8">
        <v>3</v>
      </c>
      <c r="AE22" s="8" t="str">
        <f>C20</f>
        <v>Jetenský Jan</v>
      </c>
      <c r="AF22" s="8">
        <v>1</v>
      </c>
      <c r="AG22" s="8" t="str">
        <f>C16</f>
        <v>Novák Hynek</v>
      </c>
      <c r="AH22" s="9" t="s">
        <v>139</v>
      </c>
      <c r="AI22" s="9" t="s">
        <v>150</v>
      </c>
      <c r="AJ22" s="9" t="s">
        <v>140</v>
      </c>
      <c r="AK22" s="9"/>
      <c r="AL22" s="9"/>
      <c r="AM22" s="11">
        <f t="shared" si="3"/>
        <v>0</v>
      </c>
      <c r="AN22" s="11">
        <f t="shared" si="4"/>
        <v>3</v>
      </c>
      <c r="AO22" s="8"/>
      <c r="AP22" s="8" t="str">
        <f t="shared" si="5"/>
        <v>OK</v>
      </c>
      <c r="AQ22" s="8"/>
      <c r="AR22" s="8"/>
    </row>
    <row r="23" spans="1:44" ht="15" customHeight="1" thickBot="1" x14ac:dyDescent="0.35">
      <c r="A23" s="35"/>
      <c r="B23" s="37"/>
      <c r="C23" s="59" t="str">
        <f>IF(ISBLANK(A22),"",VLOOKUP(A22,'chlapci presence'!$A$2:$J$100,7))</f>
        <v>Sokol Jaroměř-Josefov 2</v>
      </c>
      <c r="D23" s="60"/>
      <c r="E23" s="61"/>
      <c r="F23" s="62"/>
      <c r="G23" s="62"/>
      <c r="H23" s="63"/>
      <c r="I23" s="62"/>
      <c r="J23" s="64"/>
      <c r="K23" s="62" t="str">
        <f>"("&amp;AH19&amp;","&amp;AI19&amp;","&amp;AJ19&amp;","&amp;AK19&amp;","&amp;AL19&amp;")"</f>
        <v>(-4,8,-9,-4,)</v>
      </c>
      <c r="L23" s="62"/>
      <c r="M23" s="62"/>
      <c r="N23" s="43"/>
      <c r="O23" s="44"/>
      <c r="P23" s="45"/>
      <c r="Q23" s="48"/>
      <c r="R23" s="49"/>
      <c r="S23" s="49"/>
      <c r="T23" s="51"/>
      <c r="U23" s="52"/>
      <c r="V23" s="54"/>
      <c r="W23" s="57"/>
      <c r="X23" s="57"/>
      <c r="Y23" s="58"/>
      <c r="Z23"/>
      <c r="AA23"/>
      <c r="AB23"/>
    </row>
    <row r="25" spans="1:44" ht="15" thickBot="1" x14ac:dyDescent="0.35"/>
    <row r="26" spans="1:44" ht="15" thickBot="1" x14ac:dyDescent="0.35">
      <c r="B26" s="84" t="s">
        <v>10</v>
      </c>
      <c r="C26" s="85"/>
      <c r="D26" s="29" t="s">
        <v>127</v>
      </c>
      <c r="E26" s="84">
        <v>1</v>
      </c>
      <c r="F26" s="85"/>
      <c r="G26" s="85"/>
      <c r="H26" s="86">
        <v>2</v>
      </c>
      <c r="I26" s="85"/>
      <c r="J26" s="87"/>
      <c r="K26" s="85">
        <v>3</v>
      </c>
      <c r="L26" s="85"/>
      <c r="M26" s="85"/>
      <c r="N26" s="86">
        <v>4</v>
      </c>
      <c r="O26" s="85"/>
      <c r="P26" s="85"/>
      <c r="Q26" s="84" t="s">
        <v>11</v>
      </c>
      <c r="R26" s="85"/>
      <c r="S26" s="85"/>
      <c r="T26" s="86" t="s">
        <v>12</v>
      </c>
      <c r="U26" s="85"/>
      <c r="V26" s="87"/>
      <c r="W26" s="86" t="s">
        <v>13</v>
      </c>
      <c r="X26" s="85"/>
      <c r="Y26" s="88"/>
      <c r="Z26"/>
      <c r="AA26"/>
      <c r="AB26"/>
    </row>
    <row r="27" spans="1:44" ht="14.4" customHeight="1" x14ac:dyDescent="0.3">
      <c r="A27" s="89">
        <v>2</v>
      </c>
      <c r="B27" s="90">
        <v>1</v>
      </c>
      <c r="C27" s="91" t="str">
        <f>IF(ISBLANK(A27),"",VLOOKUP(A27,'chlapci presence'!$A$2:$J$100,3)&amp;" "&amp;VLOOKUP(A27,'chlapci presence'!$A$2:$J$100,4))</f>
        <v>Kosina Ondřej</v>
      </c>
      <c r="D27" s="92"/>
      <c r="E27" s="93" t="s">
        <v>22</v>
      </c>
      <c r="F27" s="94"/>
      <c r="G27" s="95"/>
      <c r="H27" s="5">
        <f>AM31</f>
        <v>3</v>
      </c>
      <c r="I27" s="6" t="s">
        <v>14</v>
      </c>
      <c r="J27" s="7">
        <f>AN31</f>
        <v>0</v>
      </c>
      <c r="K27" s="6">
        <f>AN33</f>
        <v>3</v>
      </c>
      <c r="L27" s="6" t="s">
        <v>14</v>
      </c>
      <c r="M27" s="6">
        <f>AM33</f>
        <v>0</v>
      </c>
      <c r="N27" s="5">
        <f>AM28</f>
        <v>3</v>
      </c>
      <c r="O27" s="6" t="s">
        <v>14</v>
      </c>
      <c r="P27" s="6">
        <f>AN28</f>
        <v>0</v>
      </c>
      <c r="Q27" s="66">
        <f>IF(H27="",0,IF(H27=3,2,1))+IF(K27="",0,IF(K27=3,2,1))+IF(N27="",0,IF(N27=3,2,1))</f>
        <v>6</v>
      </c>
      <c r="R27" s="97"/>
      <c r="S27" s="97"/>
      <c r="T27" s="74">
        <f>IF(H27="",0,H27)+IF(K27="",0,K27)+IF(N27="",0,N27)</f>
        <v>9</v>
      </c>
      <c r="U27" s="35" t="s">
        <v>14</v>
      </c>
      <c r="V27" s="98">
        <f>IF(J27="",0,J27)+IF(M27="",0,M27)+IF(P27="",0,P27)</f>
        <v>0</v>
      </c>
      <c r="W27" s="99" t="s">
        <v>126</v>
      </c>
      <c r="X27" s="99"/>
      <c r="Y27" s="100"/>
      <c r="AE27" s="8"/>
      <c r="AF27" s="9"/>
      <c r="AG27" s="9"/>
      <c r="AH27" s="9" t="s">
        <v>15</v>
      </c>
      <c r="AI27" s="9" t="s">
        <v>16</v>
      </c>
      <c r="AJ27" s="10" t="s">
        <v>17</v>
      </c>
      <c r="AK27" s="9" t="s">
        <v>18</v>
      </c>
      <c r="AL27" s="9" t="s">
        <v>19</v>
      </c>
      <c r="AM27" s="80" t="s">
        <v>20</v>
      </c>
      <c r="AN27" s="80"/>
      <c r="AO27" s="8"/>
      <c r="AP27" s="8" t="s">
        <v>21</v>
      </c>
      <c r="AQ27" s="8"/>
      <c r="AR27" s="8"/>
    </row>
    <row r="28" spans="1:44" ht="14.4" customHeight="1" x14ac:dyDescent="0.3">
      <c r="A28" s="89"/>
      <c r="B28" s="36"/>
      <c r="C28" s="74" t="str">
        <f>IF(ISBLANK(A27),"",VLOOKUP(A27,'chlapci presence'!$A$2:$J$100,7))</f>
        <v>TJ Tatran Hostinné</v>
      </c>
      <c r="D28" s="75"/>
      <c r="E28" s="96"/>
      <c r="F28" s="69"/>
      <c r="G28" s="70"/>
      <c r="H28" s="81" t="str">
        <f>"("&amp;AH31&amp;","&amp;AI31&amp;","&amp;AJ31&amp;","&amp;AK31&amp;","&amp;AL31&amp;")"</f>
        <v>(5,3,8,,)</v>
      </c>
      <c r="I28" s="82"/>
      <c r="J28" s="83"/>
      <c r="K28" s="82"/>
      <c r="L28" s="82"/>
      <c r="M28" s="82"/>
      <c r="N28" s="81" t="str">
        <f>"("&amp;AH28&amp;","&amp;AI28&amp;","&amp;AJ28&amp;","&amp;AK28&amp;","&amp;AL28&amp;")"</f>
        <v>(5,5,8,,)</v>
      </c>
      <c r="O28" s="82"/>
      <c r="P28" s="82"/>
      <c r="Q28" s="46"/>
      <c r="R28" s="47"/>
      <c r="S28" s="47"/>
      <c r="T28" s="50"/>
      <c r="U28" s="71"/>
      <c r="V28" s="53"/>
      <c r="W28" s="72"/>
      <c r="X28" s="72"/>
      <c r="Y28" s="73"/>
      <c r="AD28" s="8">
        <v>1</v>
      </c>
      <c r="AE28" s="8" t="str">
        <f>C27</f>
        <v>Kosina Ondřej</v>
      </c>
      <c r="AF28" s="8">
        <v>4</v>
      </c>
      <c r="AG28" s="8" t="str">
        <f>C33</f>
        <v>Sedlák Pavel</v>
      </c>
      <c r="AH28" s="9" t="s">
        <v>152</v>
      </c>
      <c r="AI28" s="9" t="s">
        <v>152</v>
      </c>
      <c r="AJ28" s="9" t="s">
        <v>148</v>
      </c>
      <c r="AK28" s="9"/>
      <c r="AL28" s="9"/>
      <c r="AM28" s="11">
        <f t="shared" ref="AM28:AM33" si="6">IF(ISBLANK(AH28),"",IF(CODE(AH28)=45,0,1)+IF(ISBLANK(AI28),0,IF(CODE(AI28)=45,0,1))+IF(ISBLANK(AJ28),0,IF(CODE(AJ28)=45,0,1))+IF(ISBLANK(AK28),0,IF(CODE(AK28)=45,0,1))+IF(ISBLANK(AL28),0,IF(CODE(AL28)=45,0,1)))</f>
        <v>3</v>
      </c>
      <c r="AN28" s="11">
        <f t="shared" ref="AN28:AN33" si="7">IF(ISBLANK(AH28),"",IF(CODE(AH28)=45,1,0)+IF(ISBLANK(AI28),0,IF(CODE(AI28)=45,1,0))+IF(ISBLANK(AJ28),0,IF(CODE(AJ28)=45,1,0))+IF(ISBLANK(AK28),0,IF(CODE(AK28)=45,1,0))+IF(ISBLANK(AL28),0,IF(CODE(AL28)=45,1,0)))</f>
        <v>0</v>
      </c>
      <c r="AO28" s="8"/>
      <c r="AP28" s="8" t="str">
        <f t="shared" ref="AP28:AP33" si="8">IF(ISBLANK(AH28),"",IF(OR(AM28=3,AN28=3),IF(AND(ISBLANK(AK28),ISBLANK(AL28),OR(AM28=3,AN28=3)),"OK",IF(ABS(IF(CODE(AH28)=45,-1,1)+IF(CODE(AI28)=45,-1,1)+IF(CODE(AJ28)=45,-1,1))=1,IF(AND(ISBLANK(AL28),OR(AM28=3,AN28=3)),"OK",IF(IF(CODE(AH28)=45,-1,1)+IF(CODE(AI28)=45,-1,1)+IF(CODE(AJ28)=45,-1,1)+IF(CODE(AK28)=45,-1,1)=0,"OK","CHYBA")),"CHYBA")),IF(AND(AM28&lt;3,AN28&lt;3),"NEKOMPLETNÍ","CHYBA")))</f>
        <v>OK</v>
      </c>
      <c r="AQ28" s="8"/>
      <c r="AR28" s="8"/>
    </row>
    <row r="29" spans="1:44" ht="14.4" customHeight="1" x14ac:dyDescent="0.3">
      <c r="A29" s="35">
        <v>22</v>
      </c>
      <c r="B29" s="65">
        <v>2</v>
      </c>
      <c r="C29" s="38" t="str">
        <f>IF(ISBLANK(A29),"",VLOOKUP(A29,'chlapci presence'!$A$2:$J$100,3)&amp;" "&amp;VLOOKUP(A29,'chlapci presence'!$A$2:$J$100,4))</f>
        <v>Vladovič Tomáš</v>
      </c>
      <c r="D29" s="39"/>
      <c r="E29" s="12">
        <f>J27</f>
        <v>0</v>
      </c>
      <c r="F29" s="13" t="s">
        <v>14</v>
      </c>
      <c r="G29" s="13">
        <f>H27</f>
        <v>3</v>
      </c>
      <c r="H29" s="40" t="s">
        <v>22</v>
      </c>
      <c r="I29" s="41"/>
      <c r="J29" s="67"/>
      <c r="K29" s="13">
        <f>AM29</f>
        <v>1</v>
      </c>
      <c r="L29" s="13" t="s">
        <v>14</v>
      </c>
      <c r="M29" s="13">
        <f>AN29</f>
        <v>3</v>
      </c>
      <c r="N29" s="14">
        <f>AM32</f>
        <v>0</v>
      </c>
      <c r="O29" s="13" t="s">
        <v>14</v>
      </c>
      <c r="P29" s="13">
        <f>AN32</f>
        <v>3</v>
      </c>
      <c r="Q29" s="46">
        <f>IF(E29="",0,IF(E29=3,2,1))+IF(K29="",0,IF(K29=3,2,1))+IF(N29="",0,IF(N29=3,2,1))</f>
        <v>3</v>
      </c>
      <c r="R29" s="47"/>
      <c r="S29" s="47"/>
      <c r="T29" s="50">
        <f>IF(E29="",0,E29)+IF(K29="",0,K29)+IF(N29="",0,N29)</f>
        <v>1</v>
      </c>
      <c r="U29" s="35" t="s">
        <v>14</v>
      </c>
      <c r="V29" s="53">
        <f>IF(G29="",0,G29)+IF(M29="",0,M29)+IF(P29="",0,P29)</f>
        <v>9</v>
      </c>
      <c r="W29" s="72" t="s">
        <v>145</v>
      </c>
      <c r="X29" s="72"/>
      <c r="Y29" s="73"/>
      <c r="AD29" s="8">
        <v>2</v>
      </c>
      <c r="AE29" s="8" t="str">
        <f>C29</f>
        <v>Vladovič Tomáš</v>
      </c>
      <c r="AF29" s="8">
        <v>3</v>
      </c>
      <c r="AG29" s="8" t="str">
        <f>C31</f>
        <v>Michek Tomáš</v>
      </c>
      <c r="AH29" s="9" t="s">
        <v>131</v>
      </c>
      <c r="AI29" s="9" t="s">
        <v>157</v>
      </c>
      <c r="AJ29" s="9" t="s">
        <v>142</v>
      </c>
      <c r="AK29" s="9" t="s">
        <v>142</v>
      </c>
      <c r="AL29" s="9"/>
      <c r="AM29" s="11">
        <f t="shared" si="6"/>
        <v>1</v>
      </c>
      <c r="AN29" s="11">
        <f t="shared" si="7"/>
        <v>3</v>
      </c>
      <c r="AO29" s="8"/>
      <c r="AP29" s="8" t="str">
        <f t="shared" si="8"/>
        <v>OK</v>
      </c>
      <c r="AQ29" s="8"/>
      <c r="AR29" s="8"/>
    </row>
    <row r="30" spans="1:44" ht="14.4" customHeight="1" x14ac:dyDescent="0.3">
      <c r="A30" s="35"/>
      <c r="B30" s="66"/>
      <c r="C30" s="74" t="str">
        <f>IF(ISBLANK(A29),"",VLOOKUP(A29,'chlapci presence'!$A$2:$J$100,7))</f>
        <v>Sokol Jaroměř-Josefov 2</v>
      </c>
      <c r="D30" s="75"/>
      <c r="E30" s="76"/>
      <c r="F30" s="77"/>
      <c r="G30" s="77"/>
      <c r="H30" s="68"/>
      <c r="I30" s="69"/>
      <c r="J30" s="70"/>
      <c r="K30" s="77" t="str">
        <f>"("&amp;AH29&amp;","&amp;AI29&amp;","&amp;AJ29&amp;","&amp;AK29&amp;","&amp;AL29&amp;")"</f>
        <v>(-9,12,-7,-7,)</v>
      </c>
      <c r="L30" s="77"/>
      <c r="M30" s="77"/>
      <c r="N30" s="78" t="str">
        <f>"("&amp;AH32&amp;","&amp;AI32&amp;","&amp;AJ32&amp;","&amp;AK32&amp;","&amp;AL32&amp;")"</f>
        <v>(-7,-7,-8,,)</v>
      </c>
      <c r="O30" s="77"/>
      <c r="P30" s="77"/>
      <c r="Q30" s="46"/>
      <c r="R30" s="47"/>
      <c r="S30" s="47"/>
      <c r="T30" s="50"/>
      <c r="U30" s="71"/>
      <c r="V30" s="53"/>
      <c r="W30" s="72"/>
      <c r="X30" s="72"/>
      <c r="Y30" s="73"/>
      <c r="AD30" s="8">
        <v>4</v>
      </c>
      <c r="AE30" s="8" t="str">
        <f>C33</f>
        <v>Sedlák Pavel</v>
      </c>
      <c r="AF30" s="8">
        <v>3</v>
      </c>
      <c r="AG30" s="8" t="str">
        <f>C31</f>
        <v>Michek Tomáš</v>
      </c>
      <c r="AH30" s="9" t="s">
        <v>151</v>
      </c>
      <c r="AI30" s="9" t="s">
        <v>144</v>
      </c>
      <c r="AJ30" s="9" t="s">
        <v>129</v>
      </c>
      <c r="AK30" s="9"/>
      <c r="AL30" s="9"/>
      <c r="AM30" s="11">
        <f t="shared" si="6"/>
        <v>0</v>
      </c>
      <c r="AN30" s="11">
        <f t="shared" si="7"/>
        <v>3</v>
      </c>
      <c r="AO30" s="8"/>
      <c r="AP30" s="8" t="str">
        <f t="shared" si="8"/>
        <v>OK</v>
      </c>
      <c r="AQ30" s="8"/>
      <c r="AR30" s="8"/>
    </row>
    <row r="31" spans="1:44" ht="14.4" customHeight="1" x14ac:dyDescent="0.3">
      <c r="A31" s="35">
        <v>13</v>
      </c>
      <c r="B31" s="65">
        <v>3</v>
      </c>
      <c r="C31" s="38" t="str">
        <f>IF(ISBLANK(A31),"",VLOOKUP(A31,'chlapci presence'!$A$2:$J$100,3)&amp;" "&amp;VLOOKUP(A31,'chlapci presence'!$A$2:$J$100,4))</f>
        <v>Michek Tomáš</v>
      </c>
      <c r="D31" s="39"/>
      <c r="E31" s="12">
        <f>M27</f>
        <v>0</v>
      </c>
      <c r="F31" s="13" t="s">
        <v>14</v>
      </c>
      <c r="G31" s="13">
        <f>K27</f>
        <v>3</v>
      </c>
      <c r="H31" s="14">
        <f>M29</f>
        <v>3</v>
      </c>
      <c r="I31" s="13" t="s">
        <v>14</v>
      </c>
      <c r="J31" s="18">
        <f>K29</f>
        <v>1</v>
      </c>
      <c r="K31" s="40" t="s">
        <v>22</v>
      </c>
      <c r="L31" s="41"/>
      <c r="M31" s="67"/>
      <c r="N31" s="14">
        <f>AN30</f>
        <v>3</v>
      </c>
      <c r="O31" s="13" t="s">
        <v>14</v>
      </c>
      <c r="P31" s="13">
        <f>AM30</f>
        <v>0</v>
      </c>
      <c r="Q31" s="46">
        <f>IF(E31="",0,IF(E31=3,2,1))+IF(H31="",0,IF(H31=3,2,1))+IF(N31="",0,IF(N31=3,2,1))</f>
        <v>5</v>
      </c>
      <c r="R31" s="47"/>
      <c r="S31" s="47"/>
      <c r="T31" s="50">
        <f>IF(E31="",0,E31)+IF(H31="",0,H31)+IF(N31="",0,N31)</f>
        <v>6</v>
      </c>
      <c r="U31" s="35" t="s">
        <v>14</v>
      </c>
      <c r="V31" s="53">
        <f>IF(G31="",0,G31)+IF(J31="",0,J31)+IF(P31="",0,P31)</f>
        <v>4</v>
      </c>
      <c r="W31" s="72" t="s">
        <v>127</v>
      </c>
      <c r="X31" s="72"/>
      <c r="Y31" s="73"/>
      <c r="AD31" s="8">
        <v>1</v>
      </c>
      <c r="AE31" s="8" t="str">
        <f>C27</f>
        <v>Kosina Ondřej</v>
      </c>
      <c r="AF31" s="8">
        <v>2</v>
      </c>
      <c r="AG31" s="8" t="str">
        <f>C29</f>
        <v>Vladovič Tomáš</v>
      </c>
      <c r="AH31" s="9" t="s">
        <v>152</v>
      </c>
      <c r="AI31" s="9" t="s">
        <v>137</v>
      </c>
      <c r="AJ31" s="9" t="s">
        <v>148</v>
      </c>
      <c r="AK31" s="9"/>
      <c r="AL31" s="9"/>
      <c r="AM31" s="11">
        <f t="shared" si="6"/>
        <v>3</v>
      </c>
      <c r="AN31" s="11">
        <f t="shared" si="7"/>
        <v>0</v>
      </c>
      <c r="AO31" s="8"/>
      <c r="AP31" s="8" t="str">
        <f t="shared" si="8"/>
        <v>OK</v>
      </c>
      <c r="AQ31" s="8"/>
      <c r="AR31" s="8"/>
    </row>
    <row r="32" spans="1:44" ht="14.4" customHeight="1" x14ac:dyDescent="0.3">
      <c r="A32" s="35"/>
      <c r="B32" s="66"/>
      <c r="C32" s="74" t="str">
        <f>IF(ISBLANK(A31),"",VLOOKUP(A31,'chlapci presence'!$A$2:$J$100,7))</f>
        <v>Tesla Pardubice</v>
      </c>
      <c r="D32" s="75"/>
      <c r="E32" s="76" t="str">
        <f>"("&amp;AH33&amp;","&amp;AI33&amp;","&amp;AJ33&amp;","&amp;AK33&amp;","&amp;AL33&amp;")"</f>
        <v>(-7,-7,-3,,)</v>
      </c>
      <c r="F32" s="77"/>
      <c r="G32" s="77"/>
      <c r="H32" s="78"/>
      <c r="I32" s="77"/>
      <c r="J32" s="79"/>
      <c r="K32" s="68"/>
      <c r="L32" s="69"/>
      <c r="M32" s="70"/>
      <c r="N32" s="78"/>
      <c r="O32" s="77"/>
      <c r="P32" s="77"/>
      <c r="Q32" s="46"/>
      <c r="R32" s="47"/>
      <c r="S32" s="47"/>
      <c r="T32" s="50"/>
      <c r="U32" s="71"/>
      <c r="V32" s="53"/>
      <c r="W32" s="72"/>
      <c r="X32" s="72"/>
      <c r="Y32" s="73"/>
      <c r="AD32" s="8">
        <v>2</v>
      </c>
      <c r="AE32" s="8" t="str">
        <f>C29</f>
        <v>Vladovič Tomáš</v>
      </c>
      <c r="AF32" s="8">
        <v>4</v>
      </c>
      <c r="AG32" s="8" t="str">
        <f>C33</f>
        <v>Sedlák Pavel</v>
      </c>
      <c r="AH32" s="9" t="s">
        <v>142</v>
      </c>
      <c r="AI32" s="9" t="s">
        <v>142</v>
      </c>
      <c r="AJ32" s="9" t="s">
        <v>129</v>
      </c>
      <c r="AK32" s="9"/>
      <c r="AL32" s="9"/>
      <c r="AM32" s="11">
        <f t="shared" si="6"/>
        <v>0</v>
      </c>
      <c r="AN32" s="11">
        <f t="shared" si="7"/>
        <v>3</v>
      </c>
      <c r="AO32" s="8"/>
      <c r="AP32" s="8" t="str">
        <f t="shared" si="8"/>
        <v>OK</v>
      </c>
      <c r="AQ32" s="8"/>
      <c r="AR32" s="8"/>
    </row>
    <row r="33" spans="1:44" ht="14.4" customHeight="1" x14ac:dyDescent="0.3">
      <c r="A33" s="35">
        <v>24</v>
      </c>
      <c r="B33" s="36">
        <v>4</v>
      </c>
      <c r="C33" s="38" t="str">
        <f>IF(ISBLANK(A33),"",VLOOKUP(A33,'chlapci presence'!$A$2:$J$100,3)&amp;" "&amp;VLOOKUP(A33,'chlapci presence'!$A$2:$J$100,4))</f>
        <v>Sedlák Pavel</v>
      </c>
      <c r="D33" s="39"/>
      <c r="E33" s="21">
        <f>P27</f>
        <v>0</v>
      </c>
      <c r="F33" s="6" t="s">
        <v>14</v>
      </c>
      <c r="G33" s="6">
        <f>N27</f>
        <v>3</v>
      </c>
      <c r="H33" s="5">
        <f>P29</f>
        <v>3</v>
      </c>
      <c r="I33" s="6" t="s">
        <v>14</v>
      </c>
      <c r="J33" s="7">
        <f>N29</f>
        <v>0</v>
      </c>
      <c r="K33" s="6">
        <f>P31</f>
        <v>0</v>
      </c>
      <c r="L33" s="6" t="s">
        <v>14</v>
      </c>
      <c r="M33" s="6">
        <f>N31</f>
        <v>3</v>
      </c>
      <c r="N33" s="40" t="s">
        <v>22</v>
      </c>
      <c r="O33" s="41"/>
      <c r="P33" s="42"/>
      <c r="Q33" s="46">
        <f>IF(E33="",0,IF(E33=3,2,1))+IF(H33="",0,IF(H33=3,2,1))+IF(K33="",0,IF(K33=3,2,1))</f>
        <v>4</v>
      </c>
      <c r="R33" s="47"/>
      <c r="S33" s="47"/>
      <c r="T33" s="50">
        <f>IF(E33="",0,E33)+IF(H33="",0,H33)+IF(K33="",0,K33)</f>
        <v>3</v>
      </c>
      <c r="U33" s="35" t="s">
        <v>14</v>
      </c>
      <c r="V33" s="53">
        <f>IF(G33="",0,G33)+IF(J33="",0,J33)+IF(M33="",0,M33)</f>
        <v>6</v>
      </c>
      <c r="W33" s="55" t="s">
        <v>128</v>
      </c>
      <c r="X33" s="55"/>
      <c r="Y33" s="56"/>
      <c r="AD33" s="8">
        <v>3</v>
      </c>
      <c r="AE33" s="8" t="str">
        <f>C31</f>
        <v>Michek Tomáš</v>
      </c>
      <c r="AF33" s="8">
        <v>1</v>
      </c>
      <c r="AG33" s="8" t="str">
        <f>C27</f>
        <v>Kosina Ondřej</v>
      </c>
      <c r="AH33" s="9" t="s">
        <v>142</v>
      </c>
      <c r="AI33" s="9" t="s">
        <v>142</v>
      </c>
      <c r="AJ33" s="9" t="s">
        <v>144</v>
      </c>
      <c r="AK33" s="9"/>
      <c r="AL33" s="9"/>
      <c r="AM33" s="11">
        <f t="shared" si="6"/>
        <v>0</v>
      </c>
      <c r="AN33" s="11">
        <f t="shared" si="7"/>
        <v>3</v>
      </c>
      <c r="AO33" s="8"/>
      <c r="AP33" s="8" t="str">
        <f t="shared" si="8"/>
        <v>OK</v>
      </c>
      <c r="AQ33" s="8"/>
      <c r="AR33" s="8"/>
    </row>
    <row r="34" spans="1:44" ht="15" customHeight="1" thickBot="1" x14ac:dyDescent="0.35">
      <c r="A34" s="35"/>
      <c r="B34" s="37"/>
      <c r="C34" s="59" t="str">
        <f>IF(ISBLANK(A33),"",VLOOKUP(A33,'chlapci presence'!$A$2:$J$100,7))</f>
        <v>Sokol Chrudim</v>
      </c>
      <c r="D34" s="60"/>
      <c r="E34" s="61"/>
      <c r="F34" s="62"/>
      <c r="G34" s="62"/>
      <c r="H34" s="63"/>
      <c r="I34" s="62"/>
      <c r="J34" s="64"/>
      <c r="K34" s="62" t="str">
        <f>"("&amp;AH30&amp;","&amp;AI30&amp;","&amp;AJ30&amp;","&amp;AK30&amp;","&amp;AL30&amp;")"</f>
        <v>(-1,-3,-8,,)</v>
      </c>
      <c r="L34" s="62"/>
      <c r="M34" s="62"/>
      <c r="N34" s="43"/>
      <c r="O34" s="44"/>
      <c r="P34" s="45"/>
      <c r="Q34" s="48"/>
      <c r="R34" s="49"/>
      <c r="S34" s="49"/>
      <c r="T34" s="51"/>
      <c r="U34" s="52"/>
      <c r="V34" s="54"/>
      <c r="W34" s="57"/>
      <c r="X34" s="57"/>
      <c r="Y34" s="58"/>
      <c r="Z34"/>
      <c r="AA34"/>
      <c r="AB34"/>
    </row>
    <row r="36" spans="1:44" ht="15" thickBot="1" x14ac:dyDescent="0.35"/>
    <row r="37" spans="1:44" ht="15" thickBot="1" x14ac:dyDescent="0.35">
      <c r="B37" s="84" t="s">
        <v>10</v>
      </c>
      <c r="C37" s="85"/>
      <c r="D37" s="29" t="s">
        <v>128</v>
      </c>
      <c r="E37" s="84">
        <v>1</v>
      </c>
      <c r="F37" s="85"/>
      <c r="G37" s="85"/>
      <c r="H37" s="86">
        <v>2</v>
      </c>
      <c r="I37" s="85"/>
      <c r="J37" s="87"/>
      <c r="K37" s="85">
        <v>3</v>
      </c>
      <c r="L37" s="85"/>
      <c r="M37" s="85"/>
      <c r="N37" s="86">
        <v>4</v>
      </c>
      <c r="O37" s="85"/>
      <c r="P37" s="85"/>
      <c r="Q37" s="84" t="s">
        <v>11</v>
      </c>
      <c r="R37" s="85"/>
      <c r="S37" s="85"/>
      <c r="T37" s="86" t="s">
        <v>12</v>
      </c>
      <c r="U37" s="85"/>
      <c r="V37" s="87"/>
      <c r="W37" s="86" t="s">
        <v>13</v>
      </c>
      <c r="X37" s="85"/>
      <c r="Y37" s="88"/>
      <c r="Z37"/>
      <c r="AA37"/>
      <c r="AB37"/>
    </row>
    <row r="38" spans="1:44" ht="14.4" customHeight="1" x14ac:dyDescent="0.3">
      <c r="A38" s="89">
        <v>3</v>
      </c>
      <c r="B38" s="90">
        <v>1</v>
      </c>
      <c r="C38" s="91" t="str">
        <f>IF(ISBLANK(A38),"",VLOOKUP(A38,'chlapci presence'!$A$2:$J$100,3)&amp;" "&amp;VLOOKUP(A38,'chlapci presence'!$A$2:$J$100,4))</f>
        <v>Gazárek Radim</v>
      </c>
      <c r="D38" s="92"/>
      <c r="E38" s="93" t="s">
        <v>22</v>
      </c>
      <c r="F38" s="94"/>
      <c r="G38" s="95"/>
      <c r="H38" s="5">
        <f>AM42</f>
        <v>3</v>
      </c>
      <c r="I38" s="6" t="s">
        <v>14</v>
      </c>
      <c r="J38" s="7">
        <f>AN42</f>
        <v>0</v>
      </c>
      <c r="K38" s="6">
        <f>AN44</f>
        <v>3</v>
      </c>
      <c r="L38" s="6" t="s">
        <v>14</v>
      </c>
      <c r="M38" s="6">
        <f>AM44</f>
        <v>0</v>
      </c>
      <c r="N38" s="5">
        <f>AM39</f>
        <v>3</v>
      </c>
      <c r="O38" s="6" t="s">
        <v>14</v>
      </c>
      <c r="P38" s="6">
        <f>AN39</f>
        <v>0</v>
      </c>
      <c r="Q38" s="66">
        <f>IF(H38="",0,IF(H38=3,2,1))+IF(K38="",0,IF(K38=3,2,1))+IF(N38="",0,IF(N38=3,2,1))</f>
        <v>6</v>
      </c>
      <c r="R38" s="97"/>
      <c r="S38" s="97"/>
      <c r="T38" s="74">
        <f>IF(H38="",0,H38)+IF(K38="",0,K38)+IF(N38="",0,N38)</f>
        <v>9</v>
      </c>
      <c r="U38" s="35" t="s">
        <v>14</v>
      </c>
      <c r="V38" s="98">
        <f>IF(J38="",0,J38)+IF(M38="",0,M38)+IF(P38="",0,P38)</f>
        <v>0</v>
      </c>
      <c r="W38" s="99" t="s">
        <v>126</v>
      </c>
      <c r="X38" s="99"/>
      <c r="Y38" s="100"/>
      <c r="AE38" s="8"/>
      <c r="AF38" s="9"/>
      <c r="AG38" s="9"/>
      <c r="AH38" s="9" t="s">
        <v>15</v>
      </c>
      <c r="AI38" s="9" t="s">
        <v>16</v>
      </c>
      <c r="AJ38" s="10" t="s">
        <v>17</v>
      </c>
      <c r="AK38" s="9" t="s">
        <v>18</v>
      </c>
      <c r="AL38" s="9" t="s">
        <v>19</v>
      </c>
      <c r="AM38" s="80" t="s">
        <v>20</v>
      </c>
      <c r="AN38" s="80"/>
      <c r="AO38" s="8"/>
      <c r="AP38" s="8" t="s">
        <v>21</v>
      </c>
      <c r="AQ38" s="8"/>
      <c r="AR38" s="8"/>
    </row>
    <row r="39" spans="1:44" ht="14.4" customHeight="1" x14ac:dyDescent="0.3">
      <c r="A39" s="89"/>
      <c r="B39" s="36"/>
      <c r="C39" s="74" t="str">
        <f>IF(ISBLANK(A38),"",VLOOKUP(A38,'chlapci presence'!$A$2:$J$100,7))</f>
        <v>TJ Tatran Hostinné</v>
      </c>
      <c r="D39" s="75"/>
      <c r="E39" s="96"/>
      <c r="F39" s="69"/>
      <c r="G39" s="70"/>
      <c r="H39" s="81" t="str">
        <f>"("&amp;AH42&amp;","&amp;AI42&amp;","&amp;AJ42&amp;","&amp;AK42&amp;","&amp;AL42&amp;")"</f>
        <v>(3,13,9,,)</v>
      </c>
      <c r="I39" s="82"/>
      <c r="J39" s="83"/>
      <c r="K39" s="82"/>
      <c r="L39" s="82"/>
      <c r="M39" s="82"/>
      <c r="N39" s="81" t="str">
        <f>"("&amp;AH39&amp;","&amp;AI39&amp;","&amp;AJ39&amp;","&amp;AK39&amp;","&amp;AL39&amp;")"</f>
        <v>(1,1,1,,)</v>
      </c>
      <c r="O39" s="82"/>
      <c r="P39" s="82"/>
      <c r="Q39" s="46"/>
      <c r="R39" s="47"/>
      <c r="S39" s="47"/>
      <c r="T39" s="50"/>
      <c r="U39" s="71"/>
      <c r="V39" s="53"/>
      <c r="W39" s="72"/>
      <c r="X39" s="72"/>
      <c r="Y39" s="73"/>
      <c r="AD39" s="8">
        <v>1</v>
      </c>
      <c r="AE39" s="8" t="str">
        <f>C38</f>
        <v>Gazárek Radim</v>
      </c>
      <c r="AF39" s="8">
        <v>4</v>
      </c>
      <c r="AG39" s="8" t="str">
        <f>C44</f>
        <v>Hadinec David</v>
      </c>
      <c r="AH39" s="9" t="s">
        <v>153</v>
      </c>
      <c r="AI39" s="9" t="s">
        <v>153</v>
      </c>
      <c r="AJ39" s="9" t="s">
        <v>153</v>
      </c>
      <c r="AK39" s="9"/>
      <c r="AL39" s="9"/>
      <c r="AM39" s="11">
        <f t="shared" ref="AM39:AM44" si="9">IF(ISBLANK(AH39),"",IF(CODE(AH39)=45,0,1)+IF(ISBLANK(AI39),0,IF(CODE(AI39)=45,0,1))+IF(ISBLANK(AJ39),0,IF(CODE(AJ39)=45,0,1))+IF(ISBLANK(AK39),0,IF(CODE(AK39)=45,0,1))+IF(ISBLANK(AL39),0,IF(CODE(AL39)=45,0,1)))</f>
        <v>3</v>
      </c>
      <c r="AN39" s="11">
        <f t="shared" ref="AN39:AN44" si="10">IF(ISBLANK(AH39),"",IF(CODE(AH39)=45,1,0)+IF(ISBLANK(AI39),0,IF(CODE(AI39)=45,1,0))+IF(ISBLANK(AJ39),0,IF(CODE(AJ39)=45,1,0))+IF(ISBLANK(AK39),0,IF(CODE(AK39)=45,1,0))+IF(ISBLANK(AL39),0,IF(CODE(AL39)=45,1,0)))</f>
        <v>0</v>
      </c>
      <c r="AO39" s="8"/>
      <c r="AP39" s="8" t="str">
        <f t="shared" ref="AP39:AP44" si="11">IF(ISBLANK(AH39),"",IF(OR(AM39=3,AN39=3),IF(AND(ISBLANK(AK39),ISBLANK(AL39),OR(AM39=3,AN39=3)),"OK",IF(ABS(IF(CODE(AH39)=45,-1,1)+IF(CODE(AI39)=45,-1,1)+IF(CODE(AJ39)=45,-1,1))=1,IF(AND(ISBLANK(AL39),OR(AM39=3,AN39=3)),"OK",IF(IF(CODE(AH39)=45,-1,1)+IF(CODE(AI39)=45,-1,1)+IF(CODE(AJ39)=45,-1,1)+IF(CODE(AK39)=45,-1,1)=0,"OK","CHYBA")),"CHYBA")),IF(AND(AM39&lt;3,AN39&lt;3),"NEKOMPLETNÍ","CHYBA")))</f>
        <v>OK</v>
      </c>
      <c r="AQ39" s="8"/>
      <c r="AR39" s="8"/>
    </row>
    <row r="40" spans="1:44" ht="14.4" customHeight="1" x14ac:dyDescent="0.3">
      <c r="A40" s="35">
        <v>20</v>
      </c>
      <c r="B40" s="65">
        <v>2</v>
      </c>
      <c r="C40" s="38" t="str">
        <f>IF(ISBLANK(A40),"",VLOOKUP(A40,'chlapci presence'!$A$2:$J$100,3)&amp;" "&amp;VLOOKUP(A40,'chlapci presence'!$A$2:$J$100,4))</f>
        <v>Mikan Alexandr</v>
      </c>
      <c r="D40" s="39"/>
      <c r="E40" s="12">
        <f>J38</f>
        <v>0</v>
      </c>
      <c r="F40" s="13" t="s">
        <v>14</v>
      </c>
      <c r="G40" s="13">
        <f>H38</f>
        <v>3</v>
      </c>
      <c r="H40" s="40" t="s">
        <v>22</v>
      </c>
      <c r="I40" s="41"/>
      <c r="J40" s="67"/>
      <c r="K40" s="13">
        <f>AM40</f>
        <v>0</v>
      </c>
      <c r="L40" s="13" t="s">
        <v>14</v>
      </c>
      <c r="M40" s="13">
        <f>AN40</f>
        <v>3</v>
      </c>
      <c r="N40" s="14">
        <f>AM43</f>
        <v>3</v>
      </c>
      <c r="O40" s="13" t="s">
        <v>14</v>
      </c>
      <c r="P40" s="13">
        <f>AN43</f>
        <v>1</v>
      </c>
      <c r="Q40" s="46">
        <f>IF(E40="",0,IF(E40=3,2,1))+IF(K40="",0,IF(K40=3,2,1))+IF(N40="",0,IF(N40=3,2,1))</f>
        <v>4</v>
      </c>
      <c r="R40" s="47"/>
      <c r="S40" s="47"/>
      <c r="T40" s="50">
        <f>IF(E40="",0,E40)+IF(K40="",0,K40)+IF(N40="",0,N40)</f>
        <v>3</v>
      </c>
      <c r="U40" s="35" t="s">
        <v>14</v>
      </c>
      <c r="V40" s="53">
        <f>IF(G40="",0,G40)+IF(M40="",0,M40)+IF(P40="",0,P40)</f>
        <v>7</v>
      </c>
      <c r="W40" s="72" t="s">
        <v>128</v>
      </c>
      <c r="X40" s="72"/>
      <c r="Y40" s="73"/>
      <c r="AD40" s="8">
        <v>2</v>
      </c>
      <c r="AE40" s="8" t="str">
        <f>C40</f>
        <v>Mikan Alexandr</v>
      </c>
      <c r="AF40" s="8">
        <v>3</v>
      </c>
      <c r="AG40" s="8" t="str">
        <f>C42</f>
        <v>Vícha Jan</v>
      </c>
      <c r="AH40" s="9" t="s">
        <v>140</v>
      </c>
      <c r="AI40" s="9" t="s">
        <v>139</v>
      </c>
      <c r="AJ40" s="9" t="s">
        <v>143</v>
      </c>
      <c r="AK40" s="9"/>
      <c r="AL40" s="9"/>
      <c r="AM40" s="11">
        <f t="shared" si="9"/>
        <v>0</v>
      </c>
      <c r="AN40" s="11">
        <f t="shared" si="10"/>
        <v>3</v>
      </c>
      <c r="AO40" s="8"/>
      <c r="AP40" s="8" t="str">
        <f t="shared" si="11"/>
        <v>OK</v>
      </c>
      <c r="AQ40" s="8"/>
      <c r="AR40" s="8"/>
    </row>
    <row r="41" spans="1:44" ht="14.4" customHeight="1" x14ac:dyDescent="0.3">
      <c r="A41" s="35"/>
      <c r="B41" s="66"/>
      <c r="C41" s="74" t="str">
        <f>IF(ISBLANK(A40),"",VLOOKUP(A40,'chlapci presence'!$A$2:$J$100,7))</f>
        <v>Sokol Chrudim</v>
      </c>
      <c r="D41" s="75"/>
      <c r="E41" s="76"/>
      <c r="F41" s="77"/>
      <c r="G41" s="77"/>
      <c r="H41" s="68"/>
      <c r="I41" s="69"/>
      <c r="J41" s="70"/>
      <c r="K41" s="77" t="str">
        <f>"("&amp;AH40&amp;","&amp;AI40&amp;","&amp;AJ40&amp;","&amp;AK40&amp;","&amp;AL40&amp;")"</f>
        <v>(-6,-4,-5,,)</v>
      </c>
      <c r="L41" s="77"/>
      <c r="M41" s="77"/>
      <c r="N41" s="78" t="str">
        <f>"("&amp;AH43&amp;","&amp;AI43&amp;","&amp;AJ43&amp;","&amp;AK43&amp;","&amp;AL43&amp;")"</f>
        <v>(1,7,-7,7,)</v>
      </c>
      <c r="O41" s="77"/>
      <c r="P41" s="77"/>
      <c r="Q41" s="46"/>
      <c r="R41" s="47"/>
      <c r="S41" s="47"/>
      <c r="T41" s="50"/>
      <c r="U41" s="71"/>
      <c r="V41" s="53"/>
      <c r="W41" s="72"/>
      <c r="X41" s="72"/>
      <c r="Y41" s="73"/>
      <c r="AD41" s="8">
        <v>4</v>
      </c>
      <c r="AE41" s="8" t="str">
        <f>C44</f>
        <v>Hadinec David</v>
      </c>
      <c r="AF41" s="8">
        <v>3</v>
      </c>
      <c r="AG41" s="8" t="str">
        <f>C42</f>
        <v>Vícha Jan</v>
      </c>
      <c r="AH41" s="9" t="s">
        <v>144</v>
      </c>
      <c r="AI41" s="9" t="s">
        <v>142</v>
      </c>
      <c r="AJ41" s="9" t="s">
        <v>151</v>
      </c>
      <c r="AK41" s="9"/>
      <c r="AL41" s="9"/>
      <c r="AM41" s="11">
        <f t="shared" si="9"/>
        <v>0</v>
      </c>
      <c r="AN41" s="11">
        <f t="shared" si="10"/>
        <v>3</v>
      </c>
      <c r="AO41" s="8"/>
      <c r="AP41" s="8" t="str">
        <f t="shared" si="11"/>
        <v>OK</v>
      </c>
      <c r="AQ41" s="8"/>
      <c r="AR41" s="8"/>
    </row>
    <row r="42" spans="1:44" ht="14.4" customHeight="1" x14ac:dyDescent="0.3">
      <c r="A42" s="35">
        <v>10</v>
      </c>
      <c r="B42" s="65">
        <v>3</v>
      </c>
      <c r="C42" s="38" t="str">
        <f>IF(ISBLANK(A42),"",VLOOKUP(A42,'chlapci presence'!$A$2:$J$100,3)&amp;" "&amp;VLOOKUP(A42,'chlapci presence'!$A$2:$J$100,4))</f>
        <v>Vícha Jan</v>
      </c>
      <c r="D42" s="39"/>
      <c r="E42" s="12">
        <f>M38</f>
        <v>0</v>
      </c>
      <c r="F42" s="13" t="s">
        <v>14</v>
      </c>
      <c r="G42" s="13">
        <f>K38</f>
        <v>3</v>
      </c>
      <c r="H42" s="14">
        <f>M40</f>
        <v>3</v>
      </c>
      <c r="I42" s="13" t="s">
        <v>14</v>
      </c>
      <c r="J42" s="18">
        <f>K40</f>
        <v>0</v>
      </c>
      <c r="K42" s="40" t="s">
        <v>22</v>
      </c>
      <c r="L42" s="41"/>
      <c r="M42" s="67"/>
      <c r="N42" s="14">
        <f>AN41</f>
        <v>3</v>
      </c>
      <c r="O42" s="13" t="s">
        <v>14</v>
      </c>
      <c r="P42" s="13">
        <f>AM41</f>
        <v>0</v>
      </c>
      <c r="Q42" s="46">
        <f>IF(E42="",0,IF(E42=3,2,1))+IF(H42="",0,IF(H42=3,2,1))+IF(N42="",0,IF(N42=3,2,1))</f>
        <v>5</v>
      </c>
      <c r="R42" s="47"/>
      <c r="S42" s="47"/>
      <c r="T42" s="50">
        <f>IF(E42="",0,E42)+IF(H42="",0,H42)+IF(N42="",0,N42)</f>
        <v>6</v>
      </c>
      <c r="U42" s="35" t="s">
        <v>14</v>
      </c>
      <c r="V42" s="53">
        <f>IF(G42="",0,G42)+IF(J42="",0,J42)+IF(P42="",0,P42)</f>
        <v>3</v>
      </c>
      <c r="W42" s="72" t="s">
        <v>127</v>
      </c>
      <c r="X42" s="72"/>
      <c r="Y42" s="73"/>
      <c r="AD42" s="8">
        <v>1</v>
      </c>
      <c r="AE42" s="8" t="str">
        <f>C38</f>
        <v>Gazárek Radim</v>
      </c>
      <c r="AF42" s="8">
        <v>2</v>
      </c>
      <c r="AG42" s="8" t="str">
        <f>C40</f>
        <v>Mikan Alexandr</v>
      </c>
      <c r="AH42" s="9" t="s">
        <v>137</v>
      </c>
      <c r="AI42" s="9" t="s">
        <v>155</v>
      </c>
      <c r="AJ42" s="9" t="s">
        <v>134</v>
      </c>
      <c r="AK42" s="9"/>
      <c r="AL42" s="9"/>
      <c r="AM42" s="11">
        <f t="shared" si="9"/>
        <v>3</v>
      </c>
      <c r="AN42" s="11">
        <f t="shared" si="10"/>
        <v>0</v>
      </c>
      <c r="AO42" s="8"/>
      <c r="AP42" s="8" t="str">
        <f t="shared" si="11"/>
        <v>OK</v>
      </c>
      <c r="AQ42" s="8"/>
      <c r="AR42" s="8"/>
    </row>
    <row r="43" spans="1:44" ht="14.4" customHeight="1" x14ac:dyDescent="0.3">
      <c r="A43" s="35"/>
      <c r="B43" s="66"/>
      <c r="C43" s="74" t="str">
        <f>IF(ISBLANK(A42),"",VLOOKUP(A42,'chlapci presence'!$A$2:$J$100,7))</f>
        <v>TJ Sokol PP Hradec Králové 2</v>
      </c>
      <c r="D43" s="75"/>
      <c r="E43" s="76" t="str">
        <f>"("&amp;AH44&amp;","&amp;AI44&amp;","&amp;AJ44&amp;","&amp;AK44&amp;","&amp;AL44&amp;")"</f>
        <v>(-10,-9,-11,,)</v>
      </c>
      <c r="F43" s="77"/>
      <c r="G43" s="77"/>
      <c r="H43" s="78"/>
      <c r="I43" s="77"/>
      <c r="J43" s="79"/>
      <c r="K43" s="68"/>
      <c r="L43" s="69"/>
      <c r="M43" s="70"/>
      <c r="N43" s="78"/>
      <c r="O43" s="77"/>
      <c r="P43" s="77"/>
      <c r="Q43" s="46"/>
      <c r="R43" s="47"/>
      <c r="S43" s="47"/>
      <c r="T43" s="50"/>
      <c r="U43" s="71"/>
      <c r="V43" s="53"/>
      <c r="W43" s="72"/>
      <c r="X43" s="72"/>
      <c r="Y43" s="73"/>
      <c r="AD43" s="8">
        <v>2</v>
      </c>
      <c r="AE43" s="8" t="str">
        <f>C40</f>
        <v>Mikan Alexandr</v>
      </c>
      <c r="AF43" s="8">
        <v>4</v>
      </c>
      <c r="AG43" s="8" t="str">
        <f>C44</f>
        <v>Hadinec David</v>
      </c>
      <c r="AH43" s="9" t="s">
        <v>153</v>
      </c>
      <c r="AI43" s="9" t="s">
        <v>130</v>
      </c>
      <c r="AJ43" s="9" t="s">
        <v>142</v>
      </c>
      <c r="AK43" s="9" t="s">
        <v>130</v>
      </c>
      <c r="AL43" s="9"/>
      <c r="AM43" s="11">
        <f t="shared" si="9"/>
        <v>3</v>
      </c>
      <c r="AN43" s="11">
        <f t="shared" si="10"/>
        <v>1</v>
      </c>
      <c r="AO43" s="8"/>
      <c r="AP43" s="8" t="str">
        <f t="shared" si="11"/>
        <v>OK</v>
      </c>
      <c r="AQ43" s="8"/>
      <c r="AR43" s="8"/>
    </row>
    <row r="44" spans="1:44" ht="14.4" customHeight="1" x14ac:dyDescent="0.3">
      <c r="A44" s="35">
        <v>28</v>
      </c>
      <c r="B44" s="36">
        <v>4</v>
      </c>
      <c r="C44" s="38" t="str">
        <f>IF(ISBLANK(A44),"",VLOOKUP(A44,'chlapci presence'!$A$2:$J$100,3)&amp;" "&amp;VLOOKUP(A44,'chlapci presence'!$A$2:$J$100,4))</f>
        <v>Hadinec David</v>
      </c>
      <c r="D44" s="39"/>
      <c r="E44" s="21">
        <f>P38</f>
        <v>0</v>
      </c>
      <c r="F44" s="6" t="s">
        <v>14</v>
      </c>
      <c r="G44" s="6">
        <f>N38</f>
        <v>3</v>
      </c>
      <c r="H44" s="5">
        <f>P40</f>
        <v>1</v>
      </c>
      <c r="I44" s="6" t="s">
        <v>14</v>
      </c>
      <c r="J44" s="7">
        <f>N40</f>
        <v>3</v>
      </c>
      <c r="K44" s="6">
        <f>P42</f>
        <v>0</v>
      </c>
      <c r="L44" s="6" t="s">
        <v>14</v>
      </c>
      <c r="M44" s="6">
        <f>N42</f>
        <v>3</v>
      </c>
      <c r="N44" s="40" t="s">
        <v>22</v>
      </c>
      <c r="O44" s="41"/>
      <c r="P44" s="42"/>
      <c r="Q44" s="46">
        <f>IF(E44="",0,IF(E44=3,2,1))+IF(H44="",0,IF(H44=3,2,1))+IF(K44="",0,IF(K44=3,2,1))</f>
        <v>3</v>
      </c>
      <c r="R44" s="47"/>
      <c r="S44" s="47"/>
      <c r="T44" s="50">
        <f>IF(E44="",0,E44)+IF(H44="",0,H44)+IF(K44="",0,K44)</f>
        <v>1</v>
      </c>
      <c r="U44" s="35" t="s">
        <v>14</v>
      </c>
      <c r="V44" s="53">
        <f>IF(G44="",0,G44)+IF(J44="",0,J44)+IF(M44="",0,M44)</f>
        <v>9</v>
      </c>
      <c r="W44" s="55" t="s">
        <v>145</v>
      </c>
      <c r="X44" s="55"/>
      <c r="Y44" s="56"/>
      <c r="AD44" s="8">
        <v>3</v>
      </c>
      <c r="AE44" s="8" t="str">
        <f>C42</f>
        <v>Vícha Jan</v>
      </c>
      <c r="AF44" s="8">
        <v>1</v>
      </c>
      <c r="AG44" s="8" t="str">
        <f>C38</f>
        <v>Gazárek Radim</v>
      </c>
      <c r="AH44" s="9" t="s">
        <v>133</v>
      </c>
      <c r="AI44" s="9" t="s">
        <v>131</v>
      </c>
      <c r="AJ44" s="9" t="s">
        <v>149</v>
      </c>
      <c r="AK44" s="9"/>
      <c r="AL44" s="9"/>
      <c r="AM44" s="11">
        <f t="shared" si="9"/>
        <v>0</v>
      </c>
      <c r="AN44" s="11">
        <f t="shared" si="10"/>
        <v>3</v>
      </c>
      <c r="AO44" s="8"/>
      <c r="AP44" s="8" t="str">
        <f t="shared" si="11"/>
        <v>OK</v>
      </c>
      <c r="AQ44" s="8"/>
      <c r="AR44" s="8"/>
    </row>
    <row r="45" spans="1:44" ht="15" customHeight="1" thickBot="1" x14ac:dyDescent="0.35">
      <c r="A45" s="35"/>
      <c r="B45" s="37"/>
      <c r="C45" s="59" t="str">
        <f>IF(ISBLANK(A44),"",VLOOKUP(A44,'chlapci presence'!$A$2:$J$100,7))</f>
        <v>Sokol Jaroměř-Josefov 2</v>
      </c>
      <c r="D45" s="60"/>
      <c r="E45" s="61"/>
      <c r="F45" s="62"/>
      <c r="G45" s="62"/>
      <c r="H45" s="63"/>
      <c r="I45" s="62"/>
      <c r="J45" s="64"/>
      <c r="K45" s="62" t="str">
        <f>"("&amp;AH41&amp;","&amp;AI41&amp;","&amp;AJ41&amp;","&amp;AK41&amp;","&amp;AL41&amp;")"</f>
        <v>(-3,-7,-1,,)</v>
      </c>
      <c r="L45" s="62"/>
      <c r="M45" s="62"/>
      <c r="N45" s="43"/>
      <c r="O45" s="44"/>
      <c r="P45" s="45"/>
      <c r="Q45" s="48"/>
      <c r="R45" s="49"/>
      <c r="S45" s="49"/>
      <c r="T45" s="51"/>
      <c r="U45" s="52"/>
      <c r="V45" s="54"/>
      <c r="W45" s="57"/>
      <c r="X45" s="57"/>
      <c r="Y45" s="58"/>
      <c r="Z45"/>
      <c r="AA45"/>
      <c r="AB45"/>
    </row>
    <row r="47" spans="1:44" ht="15" thickBot="1" x14ac:dyDescent="0.35"/>
    <row r="48" spans="1:44" ht="15" thickBot="1" x14ac:dyDescent="0.35">
      <c r="B48" s="84" t="s">
        <v>10</v>
      </c>
      <c r="C48" s="85"/>
      <c r="D48" s="29">
        <v>4</v>
      </c>
      <c r="E48" s="84">
        <v>1</v>
      </c>
      <c r="F48" s="85"/>
      <c r="G48" s="85"/>
      <c r="H48" s="86">
        <v>2</v>
      </c>
      <c r="I48" s="85"/>
      <c r="J48" s="87"/>
      <c r="K48" s="85">
        <v>3</v>
      </c>
      <c r="L48" s="85"/>
      <c r="M48" s="85"/>
      <c r="N48" s="86">
        <v>4</v>
      </c>
      <c r="O48" s="85"/>
      <c r="P48" s="85"/>
      <c r="Q48" s="84" t="s">
        <v>11</v>
      </c>
      <c r="R48" s="85"/>
      <c r="S48" s="85"/>
      <c r="T48" s="86" t="s">
        <v>12</v>
      </c>
      <c r="U48" s="85"/>
      <c r="V48" s="87"/>
      <c r="W48" s="86" t="s">
        <v>13</v>
      </c>
      <c r="X48" s="85"/>
      <c r="Y48" s="88"/>
      <c r="Z48"/>
      <c r="AA48"/>
      <c r="AB48"/>
    </row>
    <row r="49" spans="1:44" ht="14.4" customHeight="1" x14ac:dyDescent="0.3">
      <c r="A49" s="89">
        <v>4</v>
      </c>
      <c r="B49" s="90">
        <v>1</v>
      </c>
      <c r="C49" s="91" t="str">
        <f>IF(ISBLANK(A49),"",VLOOKUP(A49,'chlapci presence'!$A$2:$J$100,3)&amp;" "&amp;VLOOKUP(A49,'chlapci presence'!$A$2:$J$100,4))</f>
        <v>Váša Tomáš</v>
      </c>
      <c r="D49" s="92"/>
      <c r="E49" s="93" t="s">
        <v>22</v>
      </c>
      <c r="F49" s="94"/>
      <c r="G49" s="95"/>
      <c r="H49" s="5">
        <f>AM53</f>
        <v>3</v>
      </c>
      <c r="I49" s="6" t="s">
        <v>14</v>
      </c>
      <c r="J49" s="7">
        <f>AN53</f>
        <v>0</v>
      </c>
      <c r="K49" s="6">
        <f>AN55</f>
        <v>3</v>
      </c>
      <c r="L49" s="6" t="s">
        <v>14</v>
      </c>
      <c r="M49" s="6">
        <f>AM55</f>
        <v>0</v>
      </c>
      <c r="N49" s="5">
        <f>AM50</f>
        <v>3</v>
      </c>
      <c r="O49" s="6" t="s">
        <v>14</v>
      </c>
      <c r="P49" s="6">
        <f>AN50</f>
        <v>0</v>
      </c>
      <c r="Q49" s="66">
        <f>IF(H49="",0,IF(H49=3,2,1))+IF(K49="",0,IF(K49=3,2,1))+IF(N49="",0,IF(N49=3,2,1))</f>
        <v>6</v>
      </c>
      <c r="R49" s="97"/>
      <c r="S49" s="97"/>
      <c r="T49" s="74">
        <f>IF(H49="",0,H49)+IF(K49="",0,K49)+IF(N49="",0,N49)</f>
        <v>9</v>
      </c>
      <c r="U49" s="35" t="s">
        <v>14</v>
      </c>
      <c r="V49" s="98">
        <f>IF(J49="",0,J49)+IF(M49="",0,M49)+IF(P49="",0,P49)</f>
        <v>0</v>
      </c>
      <c r="W49" s="99" t="s">
        <v>126</v>
      </c>
      <c r="X49" s="99"/>
      <c r="Y49" s="100"/>
      <c r="AE49" s="8"/>
      <c r="AF49" s="9"/>
      <c r="AG49" s="9"/>
      <c r="AH49" s="9" t="s">
        <v>15</v>
      </c>
      <c r="AI49" s="9" t="s">
        <v>16</v>
      </c>
      <c r="AJ49" s="10" t="s">
        <v>17</v>
      </c>
      <c r="AK49" s="9" t="s">
        <v>18</v>
      </c>
      <c r="AL49" s="9" t="s">
        <v>19</v>
      </c>
      <c r="AM49" s="80" t="s">
        <v>20</v>
      </c>
      <c r="AN49" s="80"/>
      <c r="AO49" s="8"/>
      <c r="AP49" s="8" t="s">
        <v>21</v>
      </c>
      <c r="AQ49" s="8"/>
      <c r="AR49" s="8"/>
    </row>
    <row r="50" spans="1:44" ht="14.4" customHeight="1" x14ac:dyDescent="0.3">
      <c r="A50" s="89"/>
      <c r="B50" s="36"/>
      <c r="C50" s="74" t="str">
        <f>IF(ISBLANK(A49),"",VLOOKUP(A49,'chlapci presence'!$A$2:$J$100,7))</f>
        <v>Heřmanův Městec</v>
      </c>
      <c r="D50" s="75"/>
      <c r="E50" s="96"/>
      <c r="F50" s="69"/>
      <c r="G50" s="70"/>
      <c r="H50" s="81" t="str">
        <f>"("&amp;AH53&amp;","&amp;AI53&amp;","&amp;AJ53&amp;","&amp;AK53&amp;","&amp;AL53&amp;")"</f>
        <v>(4,6,4,,)</v>
      </c>
      <c r="I50" s="82"/>
      <c r="J50" s="83"/>
      <c r="K50" s="82"/>
      <c r="L50" s="82"/>
      <c r="M50" s="82"/>
      <c r="N50" s="81" t="str">
        <f>"("&amp;AH50&amp;","&amp;AI50&amp;","&amp;AJ50&amp;","&amp;AK50&amp;","&amp;AL50&amp;")"</f>
        <v>(5,3,6,,)</v>
      </c>
      <c r="O50" s="82"/>
      <c r="P50" s="82"/>
      <c r="Q50" s="46"/>
      <c r="R50" s="47"/>
      <c r="S50" s="47"/>
      <c r="T50" s="50"/>
      <c r="U50" s="71"/>
      <c r="V50" s="53"/>
      <c r="W50" s="72"/>
      <c r="X50" s="72"/>
      <c r="Y50" s="73"/>
      <c r="AD50" s="8">
        <v>1</v>
      </c>
      <c r="AE50" s="8" t="str">
        <f>C49</f>
        <v>Váša Tomáš</v>
      </c>
      <c r="AF50" s="8">
        <v>4</v>
      </c>
      <c r="AG50" s="8" t="str">
        <f>C55</f>
        <v>Fuksa Tomáš</v>
      </c>
      <c r="AH50" s="9" t="s">
        <v>152</v>
      </c>
      <c r="AI50" s="9" t="s">
        <v>137</v>
      </c>
      <c r="AJ50" s="9" t="s">
        <v>135</v>
      </c>
      <c r="AK50" s="9"/>
      <c r="AL50" s="9"/>
      <c r="AM50" s="11">
        <f t="shared" ref="AM50:AM55" si="12">IF(ISBLANK(AH50),"",IF(CODE(AH50)=45,0,1)+IF(ISBLANK(AI50),0,IF(CODE(AI50)=45,0,1))+IF(ISBLANK(AJ50),0,IF(CODE(AJ50)=45,0,1))+IF(ISBLANK(AK50),0,IF(CODE(AK50)=45,0,1))+IF(ISBLANK(AL50),0,IF(CODE(AL50)=45,0,1)))</f>
        <v>3</v>
      </c>
      <c r="AN50" s="11">
        <f t="shared" ref="AN50:AN55" si="13">IF(ISBLANK(AH50),"",IF(CODE(AH50)=45,1,0)+IF(ISBLANK(AI50),0,IF(CODE(AI50)=45,1,0))+IF(ISBLANK(AJ50),0,IF(CODE(AJ50)=45,1,0))+IF(ISBLANK(AK50),0,IF(CODE(AK50)=45,1,0))+IF(ISBLANK(AL50),0,IF(CODE(AL50)=45,1,0)))</f>
        <v>0</v>
      </c>
      <c r="AO50" s="8"/>
      <c r="AP50" s="8" t="str">
        <f t="shared" ref="AP50:AP55" si="14">IF(ISBLANK(AH50),"",IF(OR(AM50=3,AN50=3),IF(AND(ISBLANK(AK50),ISBLANK(AL50),OR(AM50=3,AN50=3)),"OK",IF(ABS(IF(CODE(AH50)=45,-1,1)+IF(CODE(AI50)=45,-1,1)+IF(CODE(AJ50)=45,-1,1))=1,IF(AND(ISBLANK(AL50),OR(AM50=3,AN50=3)),"OK",IF(IF(CODE(AH50)=45,-1,1)+IF(CODE(AI50)=45,-1,1)+IF(CODE(AJ50)=45,-1,1)+IF(CODE(AK50)=45,-1,1)=0,"OK","CHYBA")),"CHYBA")),IF(AND(AM50&lt;3,AN50&lt;3),"NEKOMPLETNÍ","CHYBA")))</f>
        <v>OK</v>
      </c>
      <c r="AQ50" s="8"/>
      <c r="AR50" s="8"/>
    </row>
    <row r="51" spans="1:44" ht="14.4" customHeight="1" x14ac:dyDescent="0.3">
      <c r="A51" s="35">
        <v>16</v>
      </c>
      <c r="B51" s="65">
        <v>2</v>
      </c>
      <c r="C51" s="38" t="str">
        <f>IF(ISBLANK(A51),"",VLOOKUP(A51,'chlapci presence'!$A$2:$J$100,3)&amp;" "&amp;VLOOKUP(A51,'chlapci presence'!$A$2:$J$100,4))</f>
        <v>Farský Alexander</v>
      </c>
      <c r="D51" s="39"/>
      <c r="E51" s="12">
        <f>J49</f>
        <v>0</v>
      </c>
      <c r="F51" s="13" t="s">
        <v>14</v>
      </c>
      <c r="G51" s="13">
        <f>H49</f>
        <v>3</v>
      </c>
      <c r="H51" s="40" t="s">
        <v>22</v>
      </c>
      <c r="I51" s="41"/>
      <c r="J51" s="67"/>
      <c r="K51" s="13">
        <f>AM51</f>
        <v>0</v>
      </c>
      <c r="L51" s="13" t="s">
        <v>14</v>
      </c>
      <c r="M51" s="13">
        <f>AN51</f>
        <v>3</v>
      </c>
      <c r="N51" s="14">
        <f>AM54</f>
        <v>3</v>
      </c>
      <c r="O51" s="13" t="s">
        <v>14</v>
      </c>
      <c r="P51" s="13">
        <f>AN54</f>
        <v>1</v>
      </c>
      <c r="Q51" s="46">
        <f>IF(E51="",0,IF(E51=3,2,1))+IF(K51="",0,IF(K51=3,2,1))+IF(N51="",0,IF(N51=3,2,1))</f>
        <v>4</v>
      </c>
      <c r="R51" s="47"/>
      <c r="S51" s="47"/>
      <c r="T51" s="50">
        <f>IF(E51="",0,E51)+IF(K51="",0,K51)+IF(N51="",0,N51)</f>
        <v>3</v>
      </c>
      <c r="U51" s="35" t="s">
        <v>14</v>
      </c>
      <c r="V51" s="53">
        <f>IF(G51="",0,G51)+IF(M51="",0,M51)+IF(P51="",0,P51)</f>
        <v>7</v>
      </c>
      <c r="W51" s="72" t="s">
        <v>128</v>
      </c>
      <c r="X51" s="72"/>
      <c r="Y51" s="73"/>
      <c r="AD51" s="8">
        <v>2</v>
      </c>
      <c r="AE51" s="8" t="str">
        <f>C51</f>
        <v>Farský Alexander</v>
      </c>
      <c r="AF51" s="8">
        <v>3</v>
      </c>
      <c r="AG51" s="8" t="str">
        <f>C53</f>
        <v>Šimek Tomáš</v>
      </c>
      <c r="AH51" s="9" t="s">
        <v>143</v>
      </c>
      <c r="AI51" s="9" t="s">
        <v>129</v>
      </c>
      <c r="AJ51" s="9" t="s">
        <v>129</v>
      </c>
      <c r="AK51" s="9"/>
      <c r="AL51" s="9"/>
      <c r="AM51" s="11">
        <f t="shared" si="12"/>
        <v>0</v>
      </c>
      <c r="AN51" s="11">
        <f t="shared" si="13"/>
        <v>3</v>
      </c>
      <c r="AO51" s="8"/>
      <c r="AP51" s="8" t="str">
        <f t="shared" si="14"/>
        <v>OK</v>
      </c>
      <c r="AQ51" s="8"/>
      <c r="AR51" s="8"/>
    </row>
    <row r="52" spans="1:44" ht="14.4" customHeight="1" x14ac:dyDescent="0.3">
      <c r="A52" s="35"/>
      <c r="B52" s="66"/>
      <c r="C52" s="74" t="str">
        <f>IF(ISBLANK(A51),"",VLOOKUP(A51,'chlapci presence'!$A$2:$J$100,7))</f>
        <v>TJ Sokol PP Hradec Králové 2</v>
      </c>
      <c r="D52" s="75"/>
      <c r="E52" s="76"/>
      <c r="F52" s="77"/>
      <c r="G52" s="77"/>
      <c r="H52" s="68"/>
      <c r="I52" s="69"/>
      <c r="J52" s="70"/>
      <c r="K52" s="77" t="str">
        <f>"("&amp;AH51&amp;","&amp;AI51&amp;","&amp;AJ51&amp;","&amp;AK51&amp;","&amp;AL51&amp;")"</f>
        <v>(-5,-8,-8,,)</v>
      </c>
      <c r="L52" s="77"/>
      <c r="M52" s="77"/>
      <c r="N52" s="78" t="str">
        <f>"("&amp;AH54&amp;","&amp;AI54&amp;","&amp;AJ54&amp;","&amp;AK54&amp;","&amp;AL54&amp;")"</f>
        <v>(-7,4,11,2,)</v>
      </c>
      <c r="O52" s="77"/>
      <c r="P52" s="77"/>
      <c r="Q52" s="46"/>
      <c r="R52" s="47"/>
      <c r="S52" s="47"/>
      <c r="T52" s="50"/>
      <c r="U52" s="71"/>
      <c r="V52" s="53"/>
      <c r="W52" s="72"/>
      <c r="X52" s="72"/>
      <c r="Y52" s="73"/>
      <c r="AD52" s="8">
        <v>4</v>
      </c>
      <c r="AE52" s="8" t="str">
        <f>C55</f>
        <v>Fuksa Tomáš</v>
      </c>
      <c r="AF52" s="8">
        <v>3</v>
      </c>
      <c r="AG52" s="8" t="str">
        <f>C53</f>
        <v>Šimek Tomáš</v>
      </c>
      <c r="AH52" s="9" t="s">
        <v>129</v>
      </c>
      <c r="AI52" s="9" t="s">
        <v>134</v>
      </c>
      <c r="AJ52" s="9" t="s">
        <v>129</v>
      </c>
      <c r="AK52" s="9" t="s">
        <v>129</v>
      </c>
      <c r="AL52" s="9"/>
      <c r="AM52" s="11">
        <f t="shared" si="12"/>
        <v>1</v>
      </c>
      <c r="AN52" s="11">
        <f t="shared" si="13"/>
        <v>3</v>
      </c>
      <c r="AO52" s="8"/>
      <c r="AP52" s="8" t="str">
        <f t="shared" si="14"/>
        <v>OK</v>
      </c>
      <c r="AQ52" s="8"/>
      <c r="AR52" s="8"/>
    </row>
    <row r="53" spans="1:44" ht="14.4" customHeight="1" x14ac:dyDescent="0.3">
      <c r="A53" s="35">
        <v>11</v>
      </c>
      <c r="B53" s="65">
        <v>3</v>
      </c>
      <c r="C53" s="38" t="str">
        <f>IF(ISBLANK(A53),"",VLOOKUP(A53,'chlapci presence'!$A$2:$J$100,3)&amp;" "&amp;VLOOKUP(A53,'chlapci presence'!$A$2:$J$100,4))</f>
        <v>Šimek Tomáš</v>
      </c>
      <c r="D53" s="39"/>
      <c r="E53" s="12">
        <f>M49</f>
        <v>0</v>
      </c>
      <c r="F53" s="13" t="s">
        <v>14</v>
      </c>
      <c r="G53" s="13">
        <f>K49</f>
        <v>3</v>
      </c>
      <c r="H53" s="14">
        <f>M51</f>
        <v>3</v>
      </c>
      <c r="I53" s="13" t="s">
        <v>14</v>
      </c>
      <c r="J53" s="18">
        <f>K51</f>
        <v>0</v>
      </c>
      <c r="K53" s="40" t="s">
        <v>22</v>
      </c>
      <c r="L53" s="41"/>
      <c r="M53" s="67"/>
      <c r="N53" s="14">
        <f>AN52</f>
        <v>3</v>
      </c>
      <c r="O53" s="13" t="s">
        <v>14</v>
      </c>
      <c r="P53" s="13">
        <f>AM52</f>
        <v>1</v>
      </c>
      <c r="Q53" s="46">
        <f>IF(E53="",0,IF(E53=3,2,1))+IF(H53="",0,IF(H53=3,2,1))+IF(N53="",0,IF(N53=3,2,1))</f>
        <v>5</v>
      </c>
      <c r="R53" s="47"/>
      <c r="S53" s="47"/>
      <c r="T53" s="50">
        <f>IF(E53="",0,E53)+IF(H53="",0,H53)+IF(N53="",0,N53)</f>
        <v>6</v>
      </c>
      <c r="U53" s="35" t="s">
        <v>14</v>
      </c>
      <c r="V53" s="53">
        <f>IF(G53="",0,G53)+IF(J53="",0,J53)+IF(P53="",0,P53)</f>
        <v>4</v>
      </c>
      <c r="W53" s="72" t="s">
        <v>127</v>
      </c>
      <c r="X53" s="72"/>
      <c r="Y53" s="73"/>
      <c r="AD53" s="8">
        <v>1</v>
      </c>
      <c r="AE53" s="8" t="str">
        <f>C49</f>
        <v>Váša Tomáš</v>
      </c>
      <c r="AF53" s="8">
        <v>2</v>
      </c>
      <c r="AG53" s="8" t="str">
        <f>C51</f>
        <v>Farský Alexander</v>
      </c>
      <c r="AH53" s="9" t="s">
        <v>136</v>
      </c>
      <c r="AI53" s="9" t="s">
        <v>135</v>
      </c>
      <c r="AJ53" s="9" t="s">
        <v>136</v>
      </c>
      <c r="AK53" s="9"/>
      <c r="AL53" s="9"/>
      <c r="AM53" s="11">
        <f t="shared" si="12"/>
        <v>3</v>
      </c>
      <c r="AN53" s="11">
        <f t="shared" si="13"/>
        <v>0</v>
      </c>
      <c r="AO53" s="8"/>
      <c r="AP53" s="8" t="str">
        <f t="shared" si="14"/>
        <v>OK</v>
      </c>
      <c r="AQ53" s="8"/>
      <c r="AR53" s="8"/>
    </row>
    <row r="54" spans="1:44" ht="14.4" customHeight="1" x14ac:dyDescent="0.3">
      <c r="A54" s="35"/>
      <c r="B54" s="66"/>
      <c r="C54" s="74" t="str">
        <f>IF(ISBLANK(A53),"",VLOOKUP(A53,'chlapci presence'!$A$2:$J$100,7))</f>
        <v>Tesla Pardubice</v>
      </c>
      <c r="D54" s="75"/>
      <c r="E54" s="76" t="str">
        <f>"("&amp;AH55&amp;","&amp;AI55&amp;","&amp;AJ55&amp;","&amp;AK55&amp;","&amp;AL55&amp;")"</f>
        <v>(-8,-4,-2,,)</v>
      </c>
      <c r="F54" s="77"/>
      <c r="G54" s="77"/>
      <c r="H54" s="78"/>
      <c r="I54" s="77"/>
      <c r="J54" s="79"/>
      <c r="K54" s="68"/>
      <c r="L54" s="69"/>
      <c r="M54" s="70"/>
      <c r="N54" s="78"/>
      <c r="O54" s="77"/>
      <c r="P54" s="77"/>
      <c r="Q54" s="46"/>
      <c r="R54" s="47"/>
      <c r="S54" s="47"/>
      <c r="T54" s="50"/>
      <c r="U54" s="71"/>
      <c r="V54" s="53"/>
      <c r="W54" s="72"/>
      <c r="X54" s="72"/>
      <c r="Y54" s="73"/>
      <c r="AD54" s="8">
        <v>2</v>
      </c>
      <c r="AE54" s="8" t="str">
        <f>C51</f>
        <v>Farský Alexander</v>
      </c>
      <c r="AF54" s="8">
        <v>4</v>
      </c>
      <c r="AG54" s="8" t="str">
        <f>C55</f>
        <v>Fuksa Tomáš</v>
      </c>
      <c r="AH54" s="9" t="s">
        <v>142</v>
      </c>
      <c r="AI54" s="9" t="s">
        <v>136</v>
      </c>
      <c r="AJ54" s="9" t="s">
        <v>141</v>
      </c>
      <c r="AK54" s="9" t="s">
        <v>147</v>
      </c>
      <c r="AL54" s="9"/>
      <c r="AM54" s="11">
        <f t="shared" si="12"/>
        <v>3</v>
      </c>
      <c r="AN54" s="11">
        <f t="shared" si="13"/>
        <v>1</v>
      </c>
      <c r="AO54" s="8"/>
      <c r="AP54" s="8" t="str">
        <f t="shared" si="14"/>
        <v>OK</v>
      </c>
      <c r="AQ54" s="8"/>
      <c r="AR54" s="8"/>
    </row>
    <row r="55" spans="1:44" ht="14.4" customHeight="1" x14ac:dyDescent="0.3">
      <c r="A55" s="35">
        <v>25</v>
      </c>
      <c r="B55" s="36">
        <v>4</v>
      </c>
      <c r="C55" s="38" t="str">
        <f>IF(ISBLANK(A55),"",VLOOKUP(A55,'chlapci presence'!$A$2:$J$100,3)&amp;" "&amp;VLOOKUP(A55,'chlapci presence'!$A$2:$J$100,4))</f>
        <v>Fuksa Tomáš</v>
      </c>
      <c r="D55" s="39"/>
      <c r="E55" s="21">
        <f>P49</f>
        <v>0</v>
      </c>
      <c r="F55" s="6" t="s">
        <v>14</v>
      </c>
      <c r="G55" s="6">
        <f>N49</f>
        <v>3</v>
      </c>
      <c r="H55" s="5">
        <f>P51</f>
        <v>1</v>
      </c>
      <c r="I55" s="6" t="s">
        <v>14</v>
      </c>
      <c r="J55" s="7">
        <f>N51</f>
        <v>3</v>
      </c>
      <c r="K55" s="6">
        <f>P53</f>
        <v>1</v>
      </c>
      <c r="L55" s="6" t="s">
        <v>14</v>
      </c>
      <c r="M55" s="6">
        <f>N53</f>
        <v>3</v>
      </c>
      <c r="N55" s="40" t="s">
        <v>22</v>
      </c>
      <c r="O55" s="41"/>
      <c r="P55" s="42"/>
      <c r="Q55" s="46">
        <f>IF(E55="",0,IF(E55=3,2,1))+IF(H55="",0,IF(H55=3,2,1))+IF(K55="",0,IF(K55=3,2,1))</f>
        <v>3</v>
      </c>
      <c r="R55" s="47"/>
      <c r="S55" s="47"/>
      <c r="T55" s="50">
        <f>IF(E55="",0,E55)+IF(H55="",0,H55)+IF(K55="",0,K55)</f>
        <v>2</v>
      </c>
      <c r="U55" s="35" t="s">
        <v>14</v>
      </c>
      <c r="V55" s="53">
        <f>IF(G55="",0,G55)+IF(J55="",0,J55)+IF(M55="",0,M55)</f>
        <v>9</v>
      </c>
      <c r="W55" s="55" t="s">
        <v>145</v>
      </c>
      <c r="X55" s="55"/>
      <c r="Y55" s="56"/>
      <c r="AD55" s="8">
        <v>3</v>
      </c>
      <c r="AE55" s="8" t="str">
        <f>C53</f>
        <v>Šimek Tomáš</v>
      </c>
      <c r="AF55" s="8">
        <v>1</v>
      </c>
      <c r="AG55" s="8" t="str">
        <f>C49</f>
        <v>Váša Tomáš</v>
      </c>
      <c r="AH55" s="9" t="s">
        <v>129</v>
      </c>
      <c r="AI55" s="9" t="s">
        <v>139</v>
      </c>
      <c r="AJ55" s="9" t="s">
        <v>150</v>
      </c>
      <c r="AK55" s="9"/>
      <c r="AL55" s="9"/>
      <c r="AM55" s="11">
        <f t="shared" si="12"/>
        <v>0</v>
      </c>
      <c r="AN55" s="11">
        <f t="shared" si="13"/>
        <v>3</v>
      </c>
      <c r="AO55" s="8"/>
      <c r="AP55" s="8" t="str">
        <f t="shared" si="14"/>
        <v>OK</v>
      </c>
      <c r="AQ55" s="8"/>
      <c r="AR55" s="8"/>
    </row>
    <row r="56" spans="1:44" ht="15" customHeight="1" thickBot="1" x14ac:dyDescent="0.35">
      <c r="A56" s="35"/>
      <c r="B56" s="37"/>
      <c r="C56" s="59" t="str">
        <f>IF(ISBLANK(A55),"",VLOOKUP(A55,'chlapci presence'!$A$2:$J$100,7))</f>
        <v>TTC Kostelec nad Orlicí</v>
      </c>
      <c r="D56" s="60"/>
      <c r="E56" s="61"/>
      <c r="F56" s="62"/>
      <c r="G56" s="62"/>
      <c r="H56" s="63"/>
      <c r="I56" s="62"/>
      <c r="J56" s="64"/>
      <c r="K56" s="62" t="str">
        <f>"("&amp;AH52&amp;","&amp;AI52&amp;","&amp;AJ52&amp;","&amp;AK52&amp;","&amp;AL52&amp;")"</f>
        <v>(-8,9,-8,-8,)</v>
      </c>
      <c r="L56" s="62"/>
      <c r="M56" s="62"/>
      <c r="N56" s="43"/>
      <c r="O56" s="44"/>
      <c r="P56" s="45"/>
      <c r="Q56" s="48"/>
      <c r="R56" s="49"/>
      <c r="S56" s="49"/>
      <c r="T56" s="51"/>
      <c r="U56" s="52"/>
      <c r="V56" s="54"/>
      <c r="W56" s="57"/>
      <c r="X56" s="57"/>
      <c r="Y56" s="58"/>
      <c r="Z56"/>
      <c r="AA56"/>
      <c r="AB56"/>
    </row>
    <row r="57" spans="1:44" ht="15" customHeight="1" x14ac:dyDescent="0.3">
      <c r="A57" s="22"/>
      <c r="B57" s="22"/>
      <c r="C57" s="23"/>
      <c r="D57" s="23"/>
      <c r="E57" s="33"/>
      <c r="F57" s="33"/>
      <c r="G57" s="33"/>
      <c r="H57" s="33"/>
      <c r="I57" s="33"/>
      <c r="J57" s="33"/>
      <c r="K57" s="33"/>
      <c r="L57" s="33"/>
      <c r="M57" s="33"/>
      <c r="T57" s="23"/>
      <c r="V57" s="24"/>
      <c r="W57" s="34"/>
      <c r="X57" s="34"/>
      <c r="Y57" s="34"/>
      <c r="Z57"/>
      <c r="AA57"/>
      <c r="AB57"/>
    </row>
    <row r="58" spans="1:44" ht="15" thickBot="1" x14ac:dyDescent="0.35"/>
    <row r="59" spans="1:44" ht="15" thickBot="1" x14ac:dyDescent="0.35">
      <c r="B59" s="84" t="s">
        <v>10</v>
      </c>
      <c r="C59" s="85"/>
      <c r="D59" s="29">
        <v>5</v>
      </c>
      <c r="E59" s="84">
        <v>1</v>
      </c>
      <c r="F59" s="85"/>
      <c r="G59" s="85"/>
      <c r="H59" s="86">
        <v>2</v>
      </c>
      <c r="I59" s="85"/>
      <c r="J59" s="87"/>
      <c r="K59" s="85">
        <v>3</v>
      </c>
      <c r="L59" s="85"/>
      <c r="M59" s="85"/>
      <c r="N59" s="86">
        <v>4</v>
      </c>
      <c r="O59" s="85"/>
      <c r="P59" s="85"/>
      <c r="Q59" s="84" t="s">
        <v>11</v>
      </c>
      <c r="R59" s="85"/>
      <c r="S59" s="85"/>
      <c r="T59" s="86" t="s">
        <v>12</v>
      </c>
      <c r="U59" s="85"/>
      <c r="V59" s="87"/>
      <c r="W59" s="86" t="s">
        <v>13</v>
      </c>
      <c r="X59" s="85"/>
      <c r="Y59" s="88"/>
      <c r="Z59"/>
      <c r="AA59"/>
      <c r="AB59"/>
    </row>
    <row r="60" spans="1:44" ht="14.4" customHeight="1" x14ac:dyDescent="0.3">
      <c r="A60" s="89">
        <v>5</v>
      </c>
      <c r="B60" s="90">
        <v>1</v>
      </c>
      <c r="C60" s="91" t="str">
        <f>IF(ISBLANK(A60),"",VLOOKUP(A60,'chlapci presence'!$A$2:$J$100,3)&amp;" "&amp;VLOOKUP(A60,'chlapci presence'!$A$2:$J$100,4))</f>
        <v>Horák Antonín</v>
      </c>
      <c r="D60" s="92"/>
      <c r="E60" s="93" t="s">
        <v>22</v>
      </c>
      <c r="F60" s="94"/>
      <c r="G60" s="95"/>
      <c r="H60" s="5">
        <f>AM64</f>
        <v>2</v>
      </c>
      <c r="I60" s="6" t="s">
        <v>14</v>
      </c>
      <c r="J60" s="7">
        <f>AN64</f>
        <v>3</v>
      </c>
      <c r="K60" s="6">
        <f>AN66</f>
        <v>0</v>
      </c>
      <c r="L60" s="6" t="s">
        <v>14</v>
      </c>
      <c r="M60" s="6">
        <f>AM66</f>
        <v>3</v>
      </c>
      <c r="N60" s="5">
        <f>AM61</f>
        <v>3</v>
      </c>
      <c r="O60" s="6" t="s">
        <v>14</v>
      </c>
      <c r="P60" s="6">
        <f>AN61</f>
        <v>1</v>
      </c>
      <c r="Q60" s="66">
        <f>IF(H60="",0,IF(H60=3,2,1))+IF(K60="",0,IF(K60=3,2,1))+IF(N60="",0,IF(N60=3,2,1))</f>
        <v>4</v>
      </c>
      <c r="R60" s="97"/>
      <c r="S60" s="97"/>
      <c r="T60" s="74">
        <f>IF(H60="",0,H60)+IF(K60="",0,K60)+IF(N60="",0,N60)</f>
        <v>5</v>
      </c>
      <c r="U60" s="35" t="s">
        <v>14</v>
      </c>
      <c r="V60" s="98">
        <f>IF(J60="",0,J60)+IF(M60="",0,M60)+IF(P60="",0,P60)</f>
        <v>7</v>
      </c>
      <c r="W60" s="99" t="s">
        <v>128</v>
      </c>
      <c r="X60" s="99"/>
      <c r="Y60" s="100"/>
      <c r="AE60" s="8"/>
      <c r="AF60" s="9"/>
      <c r="AG60" s="9"/>
      <c r="AH60" s="9" t="s">
        <v>15</v>
      </c>
      <c r="AI60" s="9" t="s">
        <v>16</v>
      </c>
      <c r="AJ60" s="10" t="s">
        <v>17</v>
      </c>
      <c r="AK60" s="9" t="s">
        <v>18</v>
      </c>
      <c r="AL60" s="9" t="s">
        <v>19</v>
      </c>
      <c r="AM60" s="80" t="s">
        <v>20</v>
      </c>
      <c r="AN60" s="80"/>
      <c r="AO60" s="8"/>
      <c r="AP60" s="8" t="s">
        <v>21</v>
      </c>
      <c r="AQ60" s="8"/>
      <c r="AR60" s="8"/>
    </row>
    <row r="61" spans="1:44" ht="14.4" customHeight="1" x14ac:dyDescent="0.3">
      <c r="A61" s="89"/>
      <c r="B61" s="36"/>
      <c r="C61" s="74" t="str">
        <f>IF(ISBLANK(A60),"",VLOOKUP(A60,'chlapci presence'!$A$2:$J$100,7))</f>
        <v>TJ Sokol PP Hradec Králové 2</v>
      </c>
      <c r="D61" s="75"/>
      <c r="E61" s="96"/>
      <c r="F61" s="69"/>
      <c r="G61" s="70"/>
      <c r="H61" s="81" t="str">
        <f>"("&amp;AH64&amp;","&amp;AI64&amp;","&amp;AJ64&amp;","&amp;AK64&amp;","&amp;AL64&amp;")"</f>
        <v>(11,6,-9,-9,-5)</v>
      </c>
      <c r="I61" s="82"/>
      <c r="J61" s="83"/>
      <c r="K61" s="82"/>
      <c r="L61" s="82"/>
      <c r="M61" s="82"/>
      <c r="N61" s="81" t="str">
        <f>"("&amp;AH61&amp;","&amp;AI61&amp;","&amp;AJ61&amp;","&amp;AK61&amp;","&amp;AL61&amp;")"</f>
        <v>(-8,8,11,9,)</v>
      </c>
      <c r="O61" s="82"/>
      <c r="P61" s="82"/>
      <c r="Q61" s="46"/>
      <c r="R61" s="47"/>
      <c r="S61" s="47"/>
      <c r="T61" s="50"/>
      <c r="U61" s="71"/>
      <c r="V61" s="53"/>
      <c r="W61" s="72"/>
      <c r="X61" s="72"/>
      <c r="Y61" s="73"/>
      <c r="AD61" s="8">
        <v>1</v>
      </c>
      <c r="AE61" s="8" t="str">
        <f>C60</f>
        <v>Horák Antonín</v>
      </c>
      <c r="AF61" s="8">
        <v>4</v>
      </c>
      <c r="AG61" s="8" t="str">
        <f>C66</f>
        <v>Komárek Ondřej</v>
      </c>
      <c r="AH61" s="9" t="s">
        <v>129</v>
      </c>
      <c r="AI61" s="9" t="s">
        <v>148</v>
      </c>
      <c r="AJ61" s="9" t="s">
        <v>141</v>
      </c>
      <c r="AK61" s="9" t="s">
        <v>134</v>
      </c>
      <c r="AL61" s="9"/>
      <c r="AM61" s="11">
        <f t="shared" ref="AM61:AM66" si="15">IF(ISBLANK(AH61),"",IF(CODE(AH61)=45,0,1)+IF(ISBLANK(AI61),0,IF(CODE(AI61)=45,0,1))+IF(ISBLANK(AJ61),0,IF(CODE(AJ61)=45,0,1))+IF(ISBLANK(AK61),0,IF(CODE(AK61)=45,0,1))+IF(ISBLANK(AL61),0,IF(CODE(AL61)=45,0,1)))</f>
        <v>3</v>
      </c>
      <c r="AN61" s="11">
        <f t="shared" ref="AN61:AN66" si="16">IF(ISBLANK(AH61),"",IF(CODE(AH61)=45,1,0)+IF(ISBLANK(AI61),0,IF(CODE(AI61)=45,1,0))+IF(ISBLANK(AJ61),0,IF(CODE(AJ61)=45,1,0))+IF(ISBLANK(AK61),0,IF(CODE(AK61)=45,1,0))+IF(ISBLANK(AL61),0,IF(CODE(AL61)=45,1,0)))</f>
        <v>1</v>
      </c>
      <c r="AO61" s="8"/>
      <c r="AP61" s="8" t="str">
        <f t="shared" ref="AP61:AP66" si="17">IF(ISBLANK(AH61),"",IF(OR(AM61=3,AN61=3),IF(AND(ISBLANK(AK61),ISBLANK(AL61),OR(AM61=3,AN61=3)),"OK",IF(ABS(IF(CODE(AH61)=45,-1,1)+IF(CODE(AI61)=45,-1,1)+IF(CODE(AJ61)=45,-1,1))=1,IF(AND(ISBLANK(AL61),OR(AM61=3,AN61=3)),"OK",IF(IF(CODE(AH61)=45,-1,1)+IF(CODE(AI61)=45,-1,1)+IF(CODE(AJ61)=45,-1,1)+IF(CODE(AK61)=45,-1,1)=0,"OK","CHYBA")),"CHYBA")),IF(AND(AM61&lt;3,AN61&lt;3),"NEKOMPLETNÍ","CHYBA")))</f>
        <v>OK</v>
      </c>
      <c r="AQ61" s="8"/>
      <c r="AR61" s="8"/>
    </row>
    <row r="62" spans="1:44" ht="14.4" customHeight="1" x14ac:dyDescent="0.3">
      <c r="A62" s="35">
        <v>18</v>
      </c>
      <c r="B62" s="65">
        <v>2</v>
      </c>
      <c r="C62" s="38" t="str">
        <f>IF(ISBLANK(A62),"",VLOOKUP(A62,'chlapci presence'!$A$2:$J$100,3)&amp;" "&amp;VLOOKUP(A62,'chlapci presence'!$A$2:$J$100,4))</f>
        <v>Šitina Jan</v>
      </c>
      <c r="D62" s="39"/>
      <c r="E62" s="12">
        <f>J60</f>
        <v>3</v>
      </c>
      <c r="F62" s="13" t="s">
        <v>14</v>
      </c>
      <c r="G62" s="13">
        <f>H60</f>
        <v>2</v>
      </c>
      <c r="H62" s="40" t="s">
        <v>22</v>
      </c>
      <c r="I62" s="41"/>
      <c r="J62" s="67"/>
      <c r="K62" s="13">
        <f>AM62</f>
        <v>1</v>
      </c>
      <c r="L62" s="13" t="s">
        <v>14</v>
      </c>
      <c r="M62" s="13">
        <f>AN62</f>
        <v>3</v>
      </c>
      <c r="N62" s="14">
        <f>AM65</f>
        <v>3</v>
      </c>
      <c r="O62" s="13" t="s">
        <v>14</v>
      </c>
      <c r="P62" s="13">
        <f>AN65</f>
        <v>1</v>
      </c>
      <c r="Q62" s="46">
        <f>IF(E62="",0,IF(E62=3,2,1))+IF(K62="",0,IF(K62=3,2,1))+IF(N62="",0,IF(N62=3,2,1))</f>
        <v>5</v>
      </c>
      <c r="R62" s="47"/>
      <c r="S62" s="47"/>
      <c r="T62" s="50">
        <f>IF(E62="",0,E62)+IF(K62="",0,K62)+IF(N62="",0,N62)</f>
        <v>7</v>
      </c>
      <c r="U62" s="35" t="s">
        <v>14</v>
      </c>
      <c r="V62" s="53">
        <f>IF(G62="",0,G62)+IF(M62="",0,M62)+IF(P62="",0,P62)</f>
        <v>6</v>
      </c>
      <c r="W62" s="72" t="s">
        <v>127</v>
      </c>
      <c r="X62" s="72"/>
      <c r="Y62" s="73"/>
      <c r="AD62" s="8">
        <v>2</v>
      </c>
      <c r="AE62" s="8" t="str">
        <f>C62</f>
        <v>Šitina Jan</v>
      </c>
      <c r="AF62" s="8">
        <v>3</v>
      </c>
      <c r="AG62" s="8" t="str">
        <f>C64</f>
        <v>Nápravník Ondřej</v>
      </c>
      <c r="AH62" s="9" t="s">
        <v>139</v>
      </c>
      <c r="AI62" s="9" t="s">
        <v>144</v>
      </c>
      <c r="AJ62" s="9" t="s">
        <v>148</v>
      </c>
      <c r="AK62" s="9" t="s">
        <v>139</v>
      </c>
      <c r="AL62" s="9"/>
      <c r="AM62" s="11">
        <f t="shared" si="15"/>
        <v>1</v>
      </c>
      <c r="AN62" s="11">
        <f t="shared" si="16"/>
        <v>3</v>
      </c>
      <c r="AO62" s="8"/>
      <c r="AP62" s="8" t="str">
        <f t="shared" si="17"/>
        <v>OK</v>
      </c>
      <c r="AQ62" s="8"/>
      <c r="AR62" s="8"/>
    </row>
    <row r="63" spans="1:44" ht="14.4" customHeight="1" x14ac:dyDescent="0.3">
      <c r="A63" s="35"/>
      <c r="B63" s="66"/>
      <c r="C63" s="74" t="str">
        <f>IF(ISBLANK(A62),"",VLOOKUP(A62,'chlapci presence'!$A$2:$J$100,7))</f>
        <v>TJ Tatran Hostinné</v>
      </c>
      <c r="D63" s="75"/>
      <c r="E63" s="76"/>
      <c r="F63" s="77"/>
      <c r="G63" s="77"/>
      <c r="H63" s="68"/>
      <c r="I63" s="69"/>
      <c r="J63" s="70"/>
      <c r="K63" s="77" t="str">
        <f>"("&amp;AH62&amp;","&amp;AI62&amp;","&amp;AJ62&amp;","&amp;AK62&amp;","&amp;AL62&amp;")"</f>
        <v>(-4,-3,8,-4,)</v>
      </c>
      <c r="L63" s="77"/>
      <c r="M63" s="77"/>
      <c r="N63" s="78" t="str">
        <f>"("&amp;AH65&amp;","&amp;AI65&amp;","&amp;AJ65&amp;","&amp;AK65&amp;","&amp;AL65&amp;")"</f>
        <v>(8,4,-8,11,)</v>
      </c>
      <c r="O63" s="77"/>
      <c r="P63" s="77"/>
      <c r="Q63" s="46"/>
      <c r="R63" s="47"/>
      <c r="S63" s="47"/>
      <c r="T63" s="50"/>
      <c r="U63" s="71"/>
      <c r="V63" s="53"/>
      <c r="W63" s="72"/>
      <c r="X63" s="72"/>
      <c r="Y63" s="73"/>
      <c r="AD63" s="8">
        <v>4</v>
      </c>
      <c r="AE63" s="8" t="str">
        <f>C66</f>
        <v>Komárek Ondřej</v>
      </c>
      <c r="AF63" s="8">
        <v>3</v>
      </c>
      <c r="AG63" s="8" t="str">
        <f>C64</f>
        <v>Nápravník Ondřej</v>
      </c>
      <c r="AH63" s="9" t="s">
        <v>131</v>
      </c>
      <c r="AI63" s="9" t="s">
        <v>148</v>
      </c>
      <c r="AJ63" s="9" t="s">
        <v>149</v>
      </c>
      <c r="AK63" s="9" t="s">
        <v>129</v>
      </c>
      <c r="AL63" s="9"/>
      <c r="AM63" s="11">
        <f t="shared" si="15"/>
        <v>1</v>
      </c>
      <c r="AN63" s="11">
        <f t="shared" si="16"/>
        <v>3</v>
      </c>
      <c r="AO63" s="8"/>
      <c r="AP63" s="8" t="str">
        <f t="shared" si="17"/>
        <v>OK</v>
      </c>
      <c r="AQ63" s="8"/>
      <c r="AR63" s="8"/>
    </row>
    <row r="64" spans="1:44" ht="14.4" customHeight="1" x14ac:dyDescent="0.3">
      <c r="A64" s="35">
        <v>9</v>
      </c>
      <c r="B64" s="65">
        <v>3</v>
      </c>
      <c r="C64" s="38" t="str">
        <f>IF(ISBLANK(A64),"",VLOOKUP(A64,'chlapci presence'!$A$2:$J$100,3)&amp;" "&amp;VLOOKUP(A64,'chlapci presence'!$A$2:$J$100,4))</f>
        <v>Nápravník Ondřej</v>
      </c>
      <c r="D64" s="39"/>
      <c r="E64" s="12">
        <f>M60</f>
        <v>3</v>
      </c>
      <c r="F64" s="13" t="s">
        <v>14</v>
      </c>
      <c r="G64" s="13">
        <f>K60</f>
        <v>0</v>
      </c>
      <c r="H64" s="14">
        <f>M62</f>
        <v>3</v>
      </c>
      <c r="I64" s="13" t="s">
        <v>14</v>
      </c>
      <c r="J64" s="18">
        <f>K62</f>
        <v>1</v>
      </c>
      <c r="K64" s="40" t="s">
        <v>22</v>
      </c>
      <c r="L64" s="41"/>
      <c r="M64" s="67"/>
      <c r="N64" s="14">
        <f>AN63</f>
        <v>3</v>
      </c>
      <c r="O64" s="13" t="s">
        <v>14</v>
      </c>
      <c r="P64" s="13">
        <f>AM63</f>
        <v>1</v>
      </c>
      <c r="Q64" s="46">
        <f>IF(E64="",0,IF(E64=3,2,1))+IF(H64="",0,IF(H64=3,2,1))+IF(N64="",0,IF(N64=3,2,1))</f>
        <v>6</v>
      </c>
      <c r="R64" s="47"/>
      <c r="S64" s="47"/>
      <c r="T64" s="50">
        <f>IF(E64="",0,E64)+IF(H64="",0,H64)+IF(N64="",0,N64)</f>
        <v>9</v>
      </c>
      <c r="U64" s="35" t="s">
        <v>14</v>
      </c>
      <c r="V64" s="53">
        <f>IF(G64="",0,G64)+IF(J64="",0,J64)+IF(P64="",0,P64)</f>
        <v>2</v>
      </c>
      <c r="W64" s="72" t="s">
        <v>126</v>
      </c>
      <c r="X64" s="72"/>
      <c r="Y64" s="73"/>
      <c r="AD64" s="8">
        <v>1</v>
      </c>
      <c r="AE64" s="8" t="str">
        <f>C60</f>
        <v>Horák Antonín</v>
      </c>
      <c r="AF64" s="8">
        <v>2</v>
      </c>
      <c r="AG64" s="8" t="str">
        <f>C62</f>
        <v>Šitina Jan</v>
      </c>
      <c r="AH64" s="9" t="s">
        <v>141</v>
      </c>
      <c r="AI64" s="9" t="s">
        <v>135</v>
      </c>
      <c r="AJ64" s="9" t="s">
        <v>131</v>
      </c>
      <c r="AK64" s="9" t="s">
        <v>131</v>
      </c>
      <c r="AL64" s="9" t="s">
        <v>143</v>
      </c>
      <c r="AM64" s="11">
        <f t="shared" si="15"/>
        <v>2</v>
      </c>
      <c r="AN64" s="11">
        <f t="shared" si="16"/>
        <v>3</v>
      </c>
      <c r="AO64" s="8"/>
      <c r="AP64" s="8" t="str">
        <f t="shared" si="17"/>
        <v>OK</v>
      </c>
      <c r="AQ64" s="8"/>
      <c r="AR64" s="8"/>
    </row>
    <row r="65" spans="1:44" ht="14.4" customHeight="1" x14ac:dyDescent="0.3">
      <c r="A65" s="35"/>
      <c r="B65" s="66"/>
      <c r="C65" s="74" t="str">
        <f>IF(ISBLANK(A64),"",VLOOKUP(A64,'chlapci presence'!$A$2:$J$100,7))</f>
        <v>Sokol Jaroměř-Josefov 2</v>
      </c>
      <c r="D65" s="75"/>
      <c r="E65" s="76" t="str">
        <f>"("&amp;AH66&amp;","&amp;AI66&amp;","&amp;AJ66&amp;","&amp;AK66&amp;","&amp;AL66&amp;")"</f>
        <v>(8,6,6,,)</v>
      </c>
      <c r="F65" s="77"/>
      <c r="G65" s="77"/>
      <c r="H65" s="78"/>
      <c r="I65" s="77"/>
      <c r="J65" s="79"/>
      <c r="K65" s="68"/>
      <c r="L65" s="69"/>
      <c r="M65" s="70"/>
      <c r="N65" s="78"/>
      <c r="O65" s="77"/>
      <c r="P65" s="77"/>
      <c r="Q65" s="46"/>
      <c r="R65" s="47"/>
      <c r="S65" s="47"/>
      <c r="T65" s="50"/>
      <c r="U65" s="71"/>
      <c r="V65" s="53"/>
      <c r="W65" s="72"/>
      <c r="X65" s="72"/>
      <c r="Y65" s="73"/>
      <c r="AD65" s="8">
        <v>2</v>
      </c>
      <c r="AE65" s="8" t="str">
        <f>C62</f>
        <v>Šitina Jan</v>
      </c>
      <c r="AF65" s="8">
        <v>4</v>
      </c>
      <c r="AG65" s="8" t="str">
        <f>C66</f>
        <v>Komárek Ondřej</v>
      </c>
      <c r="AH65" s="9" t="s">
        <v>148</v>
      </c>
      <c r="AI65" s="9" t="s">
        <v>136</v>
      </c>
      <c r="AJ65" s="9" t="s">
        <v>129</v>
      </c>
      <c r="AK65" s="9" t="s">
        <v>141</v>
      </c>
      <c r="AL65" s="9"/>
      <c r="AM65" s="11">
        <f t="shared" si="15"/>
        <v>3</v>
      </c>
      <c r="AN65" s="11">
        <f t="shared" si="16"/>
        <v>1</v>
      </c>
      <c r="AO65" s="8"/>
      <c r="AP65" s="8" t="str">
        <f t="shared" si="17"/>
        <v>OK</v>
      </c>
      <c r="AQ65" s="8"/>
      <c r="AR65" s="8"/>
    </row>
    <row r="66" spans="1:44" ht="14.4" customHeight="1" x14ac:dyDescent="0.3">
      <c r="A66" s="35">
        <v>26</v>
      </c>
      <c r="B66" s="36">
        <v>4</v>
      </c>
      <c r="C66" s="38" t="str">
        <f>IF(ISBLANK(A66),"",VLOOKUP(A66,'chlapci presence'!$A$2:$J$100,3)&amp;" "&amp;VLOOKUP(A66,'chlapci presence'!$A$2:$J$100,4))</f>
        <v>Komárek Ondřej</v>
      </c>
      <c r="D66" s="39"/>
      <c r="E66" s="21">
        <f>P60</f>
        <v>1</v>
      </c>
      <c r="F66" s="6" t="s">
        <v>14</v>
      </c>
      <c r="G66" s="6">
        <f>N60</f>
        <v>3</v>
      </c>
      <c r="H66" s="5">
        <f>P62</f>
        <v>1</v>
      </c>
      <c r="I66" s="6" t="s">
        <v>14</v>
      </c>
      <c r="J66" s="7">
        <f>N62</f>
        <v>3</v>
      </c>
      <c r="K66" s="6">
        <f>P64</f>
        <v>1</v>
      </c>
      <c r="L66" s="6" t="s">
        <v>14</v>
      </c>
      <c r="M66" s="6">
        <f>N64</f>
        <v>3</v>
      </c>
      <c r="N66" s="40" t="s">
        <v>22</v>
      </c>
      <c r="O66" s="41"/>
      <c r="P66" s="42"/>
      <c r="Q66" s="46">
        <f>IF(E66="",0,IF(E66=3,2,1))+IF(H66="",0,IF(H66=3,2,1))+IF(K66="",0,IF(K66=3,2,1))</f>
        <v>3</v>
      </c>
      <c r="R66" s="47"/>
      <c r="S66" s="47"/>
      <c r="T66" s="50">
        <f>IF(E66="",0,E66)+IF(H66="",0,H66)+IF(K66="",0,K66)</f>
        <v>3</v>
      </c>
      <c r="U66" s="35" t="s">
        <v>14</v>
      </c>
      <c r="V66" s="53">
        <f>IF(G66="",0,G66)+IF(J66="",0,J66)+IF(M66="",0,M66)</f>
        <v>9</v>
      </c>
      <c r="W66" s="55" t="s">
        <v>145</v>
      </c>
      <c r="X66" s="55"/>
      <c r="Y66" s="56"/>
      <c r="AD66" s="8">
        <v>3</v>
      </c>
      <c r="AE66" s="8" t="str">
        <f>C64</f>
        <v>Nápravník Ondřej</v>
      </c>
      <c r="AF66" s="8">
        <v>1</v>
      </c>
      <c r="AG66" s="8" t="str">
        <f>C60</f>
        <v>Horák Antonín</v>
      </c>
      <c r="AH66" s="9" t="s">
        <v>148</v>
      </c>
      <c r="AI66" s="9" t="s">
        <v>135</v>
      </c>
      <c r="AJ66" s="9" t="s">
        <v>135</v>
      </c>
      <c r="AK66" s="9"/>
      <c r="AL66" s="9"/>
      <c r="AM66" s="11">
        <f t="shared" si="15"/>
        <v>3</v>
      </c>
      <c r="AN66" s="11">
        <f t="shared" si="16"/>
        <v>0</v>
      </c>
      <c r="AO66" s="8"/>
      <c r="AP66" s="8" t="str">
        <f t="shared" si="17"/>
        <v>OK</v>
      </c>
      <c r="AQ66" s="8"/>
      <c r="AR66" s="8"/>
    </row>
    <row r="67" spans="1:44" ht="15" customHeight="1" thickBot="1" x14ac:dyDescent="0.35">
      <c r="A67" s="35"/>
      <c r="B67" s="37"/>
      <c r="C67" s="59" t="str">
        <f>IF(ISBLANK(A66),"",VLOOKUP(A66,'chlapci presence'!$A$2:$J$100,7))</f>
        <v>Jiskra Nový Bydžov</v>
      </c>
      <c r="D67" s="60"/>
      <c r="E67" s="61"/>
      <c r="F67" s="62"/>
      <c r="G67" s="62"/>
      <c r="H67" s="63"/>
      <c r="I67" s="62"/>
      <c r="J67" s="64"/>
      <c r="K67" s="62" t="str">
        <f>"("&amp;AH63&amp;","&amp;AI63&amp;","&amp;AJ63&amp;","&amp;AK63&amp;","&amp;AL63&amp;")"</f>
        <v>(-9,8,-11,-8,)</v>
      </c>
      <c r="L67" s="62"/>
      <c r="M67" s="62"/>
      <c r="N67" s="43"/>
      <c r="O67" s="44"/>
      <c r="P67" s="45"/>
      <c r="Q67" s="48"/>
      <c r="R67" s="49"/>
      <c r="S67" s="49"/>
      <c r="T67" s="51"/>
      <c r="U67" s="52"/>
      <c r="V67" s="54"/>
      <c r="W67" s="57"/>
      <c r="X67" s="57"/>
      <c r="Y67" s="58"/>
      <c r="Z67"/>
      <c r="AA67"/>
      <c r="AB67"/>
    </row>
    <row r="69" spans="1:44" ht="15" thickBot="1" x14ac:dyDescent="0.35"/>
    <row r="70" spans="1:44" ht="15" thickBot="1" x14ac:dyDescent="0.35">
      <c r="B70" s="84" t="s">
        <v>10</v>
      </c>
      <c r="C70" s="85"/>
      <c r="D70" s="29">
        <v>6</v>
      </c>
      <c r="E70" s="84">
        <v>1</v>
      </c>
      <c r="F70" s="85"/>
      <c r="G70" s="85"/>
      <c r="H70" s="86">
        <v>2</v>
      </c>
      <c r="I70" s="85"/>
      <c r="J70" s="87"/>
      <c r="K70" s="85">
        <v>3</v>
      </c>
      <c r="L70" s="85"/>
      <c r="M70" s="85"/>
      <c r="N70" s="86">
        <v>4</v>
      </c>
      <c r="O70" s="85"/>
      <c r="P70" s="85"/>
      <c r="Q70" s="84" t="s">
        <v>11</v>
      </c>
      <c r="R70" s="85"/>
      <c r="S70" s="85"/>
      <c r="T70" s="86" t="s">
        <v>12</v>
      </c>
      <c r="U70" s="85"/>
      <c r="V70" s="87"/>
      <c r="W70" s="86" t="s">
        <v>13</v>
      </c>
      <c r="X70" s="85"/>
      <c r="Y70" s="88"/>
      <c r="Z70"/>
      <c r="AA70"/>
      <c r="AB70"/>
    </row>
    <row r="71" spans="1:44" ht="14.4" customHeight="1" x14ac:dyDescent="0.3">
      <c r="A71" s="89">
        <v>6</v>
      </c>
      <c r="B71" s="90">
        <v>1</v>
      </c>
      <c r="C71" s="91" t="str">
        <f>IF(ISBLANK(A71),"",VLOOKUP(A71,'chlapci presence'!$A$2:$J$100,3)&amp;" "&amp;VLOOKUP(A71,'chlapci presence'!$A$2:$J$100,4))</f>
        <v>Hűbner Lukáš</v>
      </c>
      <c r="D71" s="92"/>
      <c r="E71" s="93" t="s">
        <v>22</v>
      </c>
      <c r="F71" s="94"/>
      <c r="G71" s="95"/>
      <c r="H71" s="5">
        <f>AM75</f>
        <v>3</v>
      </c>
      <c r="I71" s="6" t="s">
        <v>14</v>
      </c>
      <c r="J71" s="7">
        <f>AN75</f>
        <v>0</v>
      </c>
      <c r="K71" s="6">
        <f>AN77</f>
        <v>0</v>
      </c>
      <c r="L71" s="6" t="s">
        <v>14</v>
      </c>
      <c r="M71" s="6">
        <f>AM77</f>
        <v>3</v>
      </c>
      <c r="N71" s="5">
        <f>AM72</f>
        <v>3</v>
      </c>
      <c r="O71" s="6" t="s">
        <v>14</v>
      </c>
      <c r="P71" s="6">
        <f>AN72</f>
        <v>1</v>
      </c>
      <c r="Q71" s="66">
        <f>IF(H71="",0,IF(H71=3,2,1))+IF(K71="",0,IF(K71=3,2,1))+IF(N71="",0,IF(N71=3,2,1))</f>
        <v>5</v>
      </c>
      <c r="R71" s="97"/>
      <c r="S71" s="97"/>
      <c r="T71" s="74">
        <f>IF(H71="",0,H71)+IF(K71="",0,K71)+IF(N71="",0,N71)</f>
        <v>6</v>
      </c>
      <c r="U71" s="35" t="s">
        <v>14</v>
      </c>
      <c r="V71" s="98">
        <f>IF(J71="",0,J71)+IF(M71="",0,M71)+IF(P71="",0,P71)</f>
        <v>4</v>
      </c>
      <c r="W71" s="99" t="s">
        <v>127</v>
      </c>
      <c r="X71" s="99"/>
      <c r="Y71" s="100"/>
      <c r="AE71" s="8"/>
      <c r="AF71" s="9"/>
      <c r="AG71" s="9"/>
      <c r="AH71" s="9" t="s">
        <v>15</v>
      </c>
      <c r="AI71" s="9" t="s">
        <v>16</v>
      </c>
      <c r="AJ71" s="10" t="s">
        <v>17</v>
      </c>
      <c r="AK71" s="9" t="s">
        <v>18</v>
      </c>
      <c r="AL71" s="9" t="s">
        <v>19</v>
      </c>
      <c r="AM71" s="80" t="s">
        <v>20</v>
      </c>
      <c r="AN71" s="80"/>
      <c r="AO71" s="8"/>
      <c r="AP71" s="8" t="s">
        <v>21</v>
      </c>
      <c r="AQ71" s="8"/>
      <c r="AR71" s="8"/>
    </row>
    <row r="72" spans="1:44" ht="14.4" customHeight="1" x14ac:dyDescent="0.3">
      <c r="A72" s="89"/>
      <c r="B72" s="36"/>
      <c r="C72" s="74" t="str">
        <f>IF(ISBLANK(A71),"",VLOOKUP(A71,'chlapci presence'!$A$2:$J$100,7))</f>
        <v>Spartak Slatiňany</v>
      </c>
      <c r="D72" s="75"/>
      <c r="E72" s="96"/>
      <c r="F72" s="69"/>
      <c r="G72" s="70"/>
      <c r="H72" s="81" t="str">
        <f>"("&amp;AH75&amp;","&amp;AI75&amp;","&amp;AJ75&amp;","&amp;AK75&amp;","&amp;AL75&amp;")"</f>
        <v>(3,3,10,,)</v>
      </c>
      <c r="I72" s="82"/>
      <c r="J72" s="83"/>
      <c r="K72" s="82"/>
      <c r="L72" s="82"/>
      <c r="M72" s="82"/>
      <c r="N72" s="81" t="str">
        <f>"("&amp;AH72&amp;","&amp;AI72&amp;","&amp;AJ72&amp;","&amp;AK72&amp;","&amp;AL72&amp;")"</f>
        <v>(-12,4,5,8,)</v>
      </c>
      <c r="O72" s="82"/>
      <c r="P72" s="82"/>
      <c r="Q72" s="46"/>
      <c r="R72" s="47"/>
      <c r="S72" s="47"/>
      <c r="T72" s="50"/>
      <c r="U72" s="71"/>
      <c r="V72" s="53"/>
      <c r="W72" s="72"/>
      <c r="X72" s="72"/>
      <c r="Y72" s="73"/>
      <c r="AD72" s="8">
        <v>1</v>
      </c>
      <c r="AE72" s="8" t="str">
        <f>C71</f>
        <v>Hűbner Lukáš</v>
      </c>
      <c r="AF72" s="8">
        <v>4</v>
      </c>
      <c r="AG72" s="8" t="str">
        <f>C77</f>
        <v>Zanespal Lukáš</v>
      </c>
      <c r="AH72" s="9" t="s">
        <v>156</v>
      </c>
      <c r="AI72" s="9" t="s">
        <v>136</v>
      </c>
      <c r="AJ72" s="9" t="s">
        <v>152</v>
      </c>
      <c r="AK72" s="9" t="s">
        <v>148</v>
      </c>
      <c r="AL72" s="9"/>
      <c r="AM72" s="11">
        <f t="shared" ref="AM72:AM77" si="18">IF(ISBLANK(AH72),"",IF(CODE(AH72)=45,0,1)+IF(ISBLANK(AI72),0,IF(CODE(AI72)=45,0,1))+IF(ISBLANK(AJ72),0,IF(CODE(AJ72)=45,0,1))+IF(ISBLANK(AK72),0,IF(CODE(AK72)=45,0,1))+IF(ISBLANK(AL72),0,IF(CODE(AL72)=45,0,1)))</f>
        <v>3</v>
      </c>
      <c r="AN72" s="11">
        <f t="shared" ref="AN72:AN77" si="19">IF(ISBLANK(AH72),"",IF(CODE(AH72)=45,1,0)+IF(ISBLANK(AI72),0,IF(CODE(AI72)=45,1,0))+IF(ISBLANK(AJ72),0,IF(CODE(AJ72)=45,1,0))+IF(ISBLANK(AK72),0,IF(CODE(AK72)=45,1,0))+IF(ISBLANK(AL72),0,IF(CODE(AL72)=45,1,0)))</f>
        <v>1</v>
      </c>
      <c r="AO72" s="8"/>
      <c r="AP72" s="8" t="str">
        <f t="shared" ref="AP72:AP77" si="20">IF(ISBLANK(AH72),"",IF(OR(AM72=3,AN72=3),IF(AND(ISBLANK(AK72),ISBLANK(AL72),OR(AM72=3,AN72=3)),"OK",IF(ABS(IF(CODE(AH72)=45,-1,1)+IF(CODE(AI72)=45,-1,1)+IF(CODE(AJ72)=45,-1,1))=1,IF(AND(ISBLANK(AL72),OR(AM72=3,AN72=3)),"OK",IF(IF(CODE(AH72)=45,-1,1)+IF(CODE(AI72)=45,-1,1)+IF(CODE(AJ72)=45,-1,1)+IF(CODE(AK72)=45,-1,1)=0,"OK","CHYBA")),"CHYBA")),IF(AND(AM72&lt;3,AN72&lt;3),"NEKOMPLETNÍ","CHYBA")))</f>
        <v>OK</v>
      </c>
      <c r="AQ72" s="8"/>
      <c r="AR72" s="8"/>
    </row>
    <row r="73" spans="1:44" ht="14.4" customHeight="1" x14ac:dyDescent="0.3">
      <c r="A73" s="35">
        <v>21</v>
      </c>
      <c r="B73" s="65">
        <v>2</v>
      </c>
      <c r="C73" s="38" t="str">
        <f>IF(ISBLANK(A73),"",VLOOKUP(A73,'chlapci presence'!$A$2:$J$100,3)&amp;" "&amp;VLOOKUP(A73,'chlapci presence'!$A$2:$J$100,4))</f>
        <v>Vaníček Matěj</v>
      </c>
      <c r="D73" s="39"/>
      <c r="E73" s="12">
        <f>J71</f>
        <v>0</v>
      </c>
      <c r="F73" s="13" t="s">
        <v>14</v>
      </c>
      <c r="G73" s="13">
        <f>H71</f>
        <v>3</v>
      </c>
      <c r="H73" s="40" t="s">
        <v>22</v>
      </c>
      <c r="I73" s="41"/>
      <c r="J73" s="67"/>
      <c r="K73" s="13">
        <f>AM73</f>
        <v>0</v>
      </c>
      <c r="L73" s="13" t="s">
        <v>14</v>
      </c>
      <c r="M73" s="13">
        <f>AN73</f>
        <v>3</v>
      </c>
      <c r="N73" s="14">
        <f>AM76</f>
        <v>1</v>
      </c>
      <c r="O73" s="13" t="s">
        <v>14</v>
      </c>
      <c r="P73" s="13">
        <f>AN76</f>
        <v>3</v>
      </c>
      <c r="Q73" s="46">
        <f>IF(E73="",0,IF(E73=3,2,1))+IF(K73="",0,IF(K73=3,2,1))+IF(N73="",0,IF(N73=3,2,1))</f>
        <v>3</v>
      </c>
      <c r="R73" s="47"/>
      <c r="S73" s="47"/>
      <c r="T73" s="50">
        <f>IF(E73="",0,E73)+IF(K73="",0,K73)+IF(N73="",0,N73)</f>
        <v>1</v>
      </c>
      <c r="U73" s="35" t="s">
        <v>14</v>
      </c>
      <c r="V73" s="53">
        <f>IF(G73="",0,G73)+IF(M73="",0,M73)+IF(P73="",0,P73)</f>
        <v>9</v>
      </c>
      <c r="W73" s="72" t="s">
        <v>145</v>
      </c>
      <c r="X73" s="72"/>
      <c r="Y73" s="73"/>
      <c r="AD73" s="8">
        <v>2</v>
      </c>
      <c r="AE73" s="8" t="str">
        <f>C73</f>
        <v>Vaníček Matěj</v>
      </c>
      <c r="AF73" s="8">
        <v>3</v>
      </c>
      <c r="AG73" s="8" t="str">
        <f>C75</f>
        <v>Gorol Adam</v>
      </c>
      <c r="AH73" s="9" t="s">
        <v>150</v>
      </c>
      <c r="AI73" s="9" t="s">
        <v>144</v>
      </c>
      <c r="AJ73" s="9" t="s">
        <v>139</v>
      </c>
      <c r="AK73" s="9"/>
      <c r="AL73" s="9"/>
      <c r="AM73" s="11">
        <f t="shared" si="18"/>
        <v>0</v>
      </c>
      <c r="AN73" s="11">
        <f t="shared" si="19"/>
        <v>3</v>
      </c>
      <c r="AO73" s="8"/>
      <c r="AP73" s="8" t="str">
        <f t="shared" si="20"/>
        <v>OK</v>
      </c>
      <c r="AQ73" s="8"/>
      <c r="AR73" s="8"/>
    </row>
    <row r="74" spans="1:44" ht="14.4" customHeight="1" x14ac:dyDescent="0.3">
      <c r="A74" s="35"/>
      <c r="B74" s="66"/>
      <c r="C74" s="74" t="str">
        <f>IF(ISBLANK(A73),"",VLOOKUP(A73,'chlapci presence'!$A$2:$J$100,7))</f>
        <v>TJ Dvůr Králové nad Labem</v>
      </c>
      <c r="D74" s="75"/>
      <c r="E74" s="76"/>
      <c r="F74" s="77"/>
      <c r="G74" s="77"/>
      <c r="H74" s="68"/>
      <c r="I74" s="69"/>
      <c r="J74" s="70"/>
      <c r="K74" s="77" t="str">
        <f>"("&amp;AH73&amp;","&amp;AI73&amp;","&amp;AJ73&amp;","&amp;AK73&amp;","&amp;AL73&amp;")"</f>
        <v>(-2,-3,-4,,)</v>
      </c>
      <c r="L74" s="77"/>
      <c r="M74" s="77"/>
      <c r="N74" s="78" t="str">
        <f>"("&amp;AH76&amp;","&amp;AI76&amp;","&amp;AJ76&amp;","&amp;AK76&amp;","&amp;AL76&amp;")"</f>
        <v>(9,-8,-6,-3,)</v>
      </c>
      <c r="O74" s="77"/>
      <c r="P74" s="77"/>
      <c r="Q74" s="46"/>
      <c r="R74" s="47"/>
      <c r="S74" s="47"/>
      <c r="T74" s="50"/>
      <c r="U74" s="71"/>
      <c r="V74" s="53"/>
      <c r="W74" s="72"/>
      <c r="X74" s="72"/>
      <c r="Y74" s="73"/>
      <c r="AD74" s="8">
        <v>4</v>
      </c>
      <c r="AE74" s="8" t="str">
        <f>C77</f>
        <v>Zanespal Lukáš</v>
      </c>
      <c r="AF74" s="8">
        <v>3</v>
      </c>
      <c r="AG74" s="8" t="str">
        <f>C75</f>
        <v>Gorol Adam</v>
      </c>
      <c r="AH74" s="9" t="s">
        <v>143</v>
      </c>
      <c r="AI74" s="9" t="s">
        <v>144</v>
      </c>
      <c r="AJ74" s="9" t="s">
        <v>150</v>
      </c>
      <c r="AK74" s="9"/>
      <c r="AL74" s="9"/>
      <c r="AM74" s="11">
        <f t="shared" si="18"/>
        <v>0</v>
      </c>
      <c r="AN74" s="11">
        <f t="shared" si="19"/>
        <v>3</v>
      </c>
      <c r="AO74" s="8"/>
      <c r="AP74" s="8" t="str">
        <f t="shared" si="20"/>
        <v>OK</v>
      </c>
      <c r="AQ74" s="8"/>
      <c r="AR74" s="8"/>
    </row>
    <row r="75" spans="1:44" ht="14.4" customHeight="1" x14ac:dyDescent="0.3">
      <c r="A75" s="35">
        <v>8</v>
      </c>
      <c r="B75" s="65">
        <v>3</v>
      </c>
      <c r="C75" s="38" t="str">
        <f>IF(ISBLANK(A75),"",VLOOKUP(A75,'chlapci presence'!$A$2:$J$100,3)&amp;" "&amp;VLOOKUP(A75,'chlapci presence'!$A$2:$J$100,4))</f>
        <v>Gorol Adam</v>
      </c>
      <c r="D75" s="39"/>
      <c r="E75" s="12">
        <f>M71</f>
        <v>3</v>
      </c>
      <c r="F75" s="13" t="s">
        <v>14</v>
      </c>
      <c r="G75" s="13">
        <f>K71</f>
        <v>0</v>
      </c>
      <c r="H75" s="14">
        <f>M73</f>
        <v>3</v>
      </c>
      <c r="I75" s="13" t="s">
        <v>14</v>
      </c>
      <c r="J75" s="18">
        <f>K73</f>
        <v>0</v>
      </c>
      <c r="K75" s="40" t="s">
        <v>22</v>
      </c>
      <c r="L75" s="41"/>
      <c r="M75" s="67"/>
      <c r="N75" s="14">
        <f>AN74</f>
        <v>3</v>
      </c>
      <c r="O75" s="13" t="s">
        <v>14</v>
      </c>
      <c r="P75" s="13">
        <f>AM74</f>
        <v>0</v>
      </c>
      <c r="Q75" s="46">
        <f>IF(E75="",0,IF(E75=3,2,1))+IF(H75="",0,IF(H75=3,2,1))+IF(N75="",0,IF(N75=3,2,1))</f>
        <v>6</v>
      </c>
      <c r="R75" s="47"/>
      <c r="S75" s="47"/>
      <c r="T75" s="50">
        <f>IF(E75="",0,E75)+IF(H75="",0,H75)+IF(N75="",0,N75)</f>
        <v>9</v>
      </c>
      <c r="U75" s="35" t="s">
        <v>14</v>
      </c>
      <c r="V75" s="53">
        <f>IF(G75="",0,G75)+IF(J75="",0,J75)+IF(P75="",0,P75)</f>
        <v>0</v>
      </c>
      <c r="W75" s="72" t="s">
        <v>126</v>
      </c>
      <c r="X75" s="72"/>
      <c r="Y75" s="73"/>
      <c r="AD75" s="8">
        <v>1</v>
      </c>
      <c r="AE75" s="8" t="str">
        <f>C71</f>
        <v>Hűbner Lukáš</v>
      </c>
      <c r="AF75" s="8">
        <v>2</v>
      </c>
      <c r="AG75" s="8" t="str">
        <f>C73</f>
        <v>Vaníček Matěj</v>
      </c>
      <c r="AH75" s="9" t="s">
        <v>137</v>
      </c>
      <c r="AI75" s="9" t="s">
        <v>137</v>
      </c>
      <c r="AJ75" s="9" t="s">
        <v>138</v>
      </c>
      <c r="AK75" s="9"/>
      <c r="AL75" s="9"/>
      <c r="AM75" s="11">
        <f t="shared" si="18"/>
        <v>3</v>
      </c>
      <c r="AN75" s="11">
        <f t="shared" si="19"/>
        <v>0</v>
      </c>
      <c r="AO75" s="8"/>
      <c r="AP75" s="8" t="str">
        <f t="shared" si="20"/>
        <v>OK</v>
      </c>
      <c r="AQ75" s="8"/>
      <c r="AR75" s="8"/>
    </row>
    <row r="76" spans="1:44" ht="14.4" customHeight="1" x14ac:dyDescent="0.3">
      <c r="A76" s="35"/>
      <c r="B76" s="66"/>
      <c r="C76" s="74" t="str">
        <f>IF(ISBLANK(A75),"",VLOOKUP(A75,'chlapci presence'!$A$2:$J$100,7))</f>
        <v>Sokol Jaroměř-Josefov 2</v>
      </c>
      <c r="D76" s="75"/>
      <c r="E76" s="76" t="str">
        <f>"("&amp;AH77&amp;","&amp;AI77&amp;","&amp;AJ77&amp;","&amp;AK77&amp;","&amp;AL77&amp;")"</f>
        <v>(5,8,7,,)</v>
      </c>
      <c r="F76" s="77"/>
      <c r="G76" s="77"/>
      <c r="H76" s="78"/>
      <c r="I76" s="77"/>
      <c r="J76" s="79"/>
      <c r="K76" s="68"/>
      <c r="L76" s="69"/>
      <c r="M76" s="70"/>
      <c r="N76" s="78"/>
      <c r="O76" s="77"/>
      <c r="P76" s="77"/>
      <c r="Q76" s="46"/>
      <c r="R76" s="47"/>
      <c r="S76" s="47"/>
      <c r="T76" s="50"/>
      <c r="U76" s="71"/>
      <c r="V76" s="53"/>
      <c r="W76" s="72"/>
      <c r="X76" s="72"/>
      <c r="Y76" s="73"/>
      <c r="AD76" s="8">
        <v>2</v>
      </c>
      <c r="AE76" s="8" t="str">
        <f>C73</f>
        <v>Vaníček Matěj</v>
      </c>
      <c r="AF76" s="8">
        <v>4</v>
      </c>
      <c r="AG76" s="8" t="str">
        <f>C77</f>
        <v>Zanespal Lukáš</v>
      </c>
      <c r="AH76" s="9" t="s">
        <v>134</v>
      </c>
      <c r="AI76" s="9" t="s">
        <v>129</v>
      </c>
      <c r="AJ76" s="9" t="s">
        <v>140</v>
      </c>
      <c r="AK76" s="9" t="s">
        <v>144</v>
      </c>
      <c r="AL76" s="9"/>
      <c r="AM76" s="11">
        <f t="shared" si="18"/>
        <v>1</v>
      </c>
      <c r="AN76" s="11">
        <f t="shared" si="19"/>
        <v>3</v>
      </c>
      <c r="AO76" s="8"/>
      <c r="AP76" s="8" t="str">
        <f t="shared" si="20"/>
        <v>OK</v>
      </c>
      <c r="AQ76" s="8"/>
      <c r="AR76" s="8"/>
    </row>
    <row r="77" spans="1:44" ht="14.4" customHeight="1" x14ac:dyDescent="0.3">
      <c r="A77" s="35">
        <v>33</v>
      </c>
      <c r="B77" s="36">
        <v>4</v>
      </c>
      <c r="C77" s="38" t="str">
        <f>IF(ISBLANK(A77),"",VLOOKUP(A77,'chlapci presence'!$A$2:$J$100,3)&amp;" "&amp;VLOOKUP(A77,'chlapci presence'!$A$2:$J$100,4))</f>
        <v>Zanespal Lukáš</v>
      </c>
      <c r="D77" s="39"/>
      <c r="E77" s="21">
        <f>P71</f>
        <v>1</v>
      </c>
      <c r="F77" s="6" t="s">
        <v>14</v>
      </c>
      <c r="G77" s="6">
        <f>N71</f>
        <v>3</v>
      </c>
      <c r="H77" s="5">
        <f>P73</f>
        <v>3</v>
      </c>
      <c r="I77" s="6" t="s">
        <v>14</v>
      </c>
      <c r="J77" s="7">
        <f>N73</f>
        <v>1</v>
      </c>
      <c r="K77" s="6">
        <f>P75</f>
        <v>0</v>
      </c>
      <c r="L77" s="6" t="s">
        <v>14</v>
      </c>
      <c r="M77" s="6">
        <f>N75</f>
        <v>3</v>
      </c>
      <c r="N77" s="40" t="s">
        <v>22</v>
      </c>
      <c r="O77" s="41"/>
      <c r="P77" s="42"/>
      <c r="Q77" s="46">
        <f>IF(E77="",0,IF(E77=3,2,1))+IF(H77="",0,IF(H77=3,2,1))+IF(K77="",0,IF(K77=3,2,1))</f>
        <v>4</v>
      </c>
      <c r="R77" s="47"/>
      <c r="S77" s="47"/>
      <c r="T77" s="50">
        <f>IF(E77="",0,E77)+IF(H77="",0,H77)+IF(K77="",0,K77)</f>
        <v>4</v>
      </c>
      <c r="U77" s="35" t="s">
        <v>14</v>
      </c>
      <c r="V77" s="53">
        <f>IF(G77="",0,G77)+IF(J77="",0,J77)+IF(M77="",0,M77)</f>
        <v>7</v>
      </c>
      <c r="W77" s="55" t="s">
        <v>128</v>
      </c>
      <c r="X77" s="55"/>
      <c r="Y77" s="56"/>
      <c r="AD77" s="8">
        <v>3</v>
      </c>
      <c r="AE77" s="8" t="str">
        <f>C75</f>
        <v>Gorol Adam</v>
      </c>
      <c r="AF77" s="8">
        <v>1</v>
      </c>
      <c r="AG77" s="8" t="str">
        <f>C71</f>
        <v>Hűbner Lukáš</v>
      </c>
      <c r="AH77" s="9" t="s">
        <v>152</v>
      </c>
      <c r="AI77" s="9" t="s">
        <v>148</v>
      </c>
      <c r="AJ77" s="9" t="s">
        <v>130</v>
      </c>
      <c r="AK77" s="9"/>
      <c r="AL77" s="9"/>
      <c r="AM77" s="11">
        <f t="shared" si="18"/>
        <v>3</v>
      </c>
      <c r="AN77" s="11">
        <f t="shared" si="19"/>
        <v>0</v>
      </c>
      <c r="AO77" s="8"/>
      <c r="AP77" s="8" t="str">
        <f t="shared" si="20"/>
        <v>OK</v>
      </c>
      <c r="AQ77" s="8"/>
      <c r="AR77" s="8"/>
    </row>
    <row r="78" spans="1:44" ht="15" customHeight="1" thickBot="1" x14ac:dyDescent="0.35">
      <c r="A78" s="35"/>
      <c r="B78" s="37"/>
      <c r="C78" s="59" t="str">
        <f>IF(ISBLANK(A77),"",VLOOKUP(A77,'chlapci presence'!$A$2:$J$100,7))</f>
        <v>Jiskra Nový Bydžov</v>
      </c>
      <c r="D78" s="60"/>
      <c r="E78" s="61"/>
      <c r="F78" s="62"/>
      <c r="G78" s="62"/>
      <c r="H78" s="63"/>
      <c r="I78" s="62"/>
      <c r="J78" s="64"/>
      <c r="K78" s="62" t="str">
        <f>"("&amp;AH74&amp;","&amp;AI74&amp;","&amp;AJ74&amp;","&amp;AK74&amp;","&amp;AL74&amp;")"</f>
        <v>(-5,-3,-2,,)</v>
      </c>
      <c r="L78" s="62"/>
      <c r="M78" s="62"/>
      <c r="N78" s="43"/>
      <c r="O78" s="44"/>
      <c r="P78" s="45"/>
      <c r="Q78" s="48"/>
      <c r="R78" s="49"/>
      <c r="S78" s="49"/>
      <c r="T78" s="51"/>
      <c r="U78" s="52"/>
      <c r="V78" s="54"/>
      <c r="W78" s="57"/>
      <c r="X78" s="57"/>
      <c r="Y78" s="58"/>
      <c r="Z78"/>
      <c r="AA78"/>
      <c r="AB78"/>
    </row>
  </sheetData>
  <mergeCells count="446">
    <mergeCell ref="W1:Y1"/>
    <mergeCell ref="A2:A3"/>
    <mergeCell ref="B2:B3"/>
    <mergeCell ref="C2:D2"/>
    <mergeCell ref="E2:G3"/>
    <mergeCell ref="W2:W3"/>
    <mergeCell ref="X2:X3"/>
    <mergeCell ref="Y2:Y3"/>
    <mergeCell ref="T1:V1"/>
    <mergeCell ref="B1:C1"/>
    <mergeCell ref="E1:G1"/>
    <mergeCell ref="H1:J1"/>
    <mergeCell ref="K1:M1"/>
    <mergeCell ref="N1:P1"/>
    <mergeCell ref="Q1:S1"/>
    <mergeCell ref="A4:A5"/>
    <mergeCell ref="B4:B5"/>
    <mergeCell ref="C4:D4"/>
    <mergeCell ref="H4:J5"/>
    <mergeCell ref="W4:W5"/>
    <mergeCell ref="AM2:AN2"/>
    <mergeCell ref="C3:D3"/>
    <mergeCell ref="H3:J3"/>
    <mergeCell ref="K3:M3"/>
    <mergeCell ref="N3:P3"/>
    <mergeCell ref="Q3:S3"/>
    <mergeCell ref="T2:V3"/>
    <mergeCell ref="W6:W7"/>
    <mergeCell ref="X4:X5"/>
    <mergeCell ref="Y4:Y5"/>
    <mergeCell ref="C5:D5"/>
    <mergeCell ref="E5:G5"/>
    <mergeCell ref="K5:M5"/>
    <mergeCell ref="N5:P5"/>
    <mergeCell ref="Q5:S5"/>
    <mergeCell ref="T4:V5"/>
    <mergeCell ref="C7:D7"/>
    <mergeCell ref="E7:G7"/>
    <mergeCell ref="H7:J7"/>
    <mergeCell ref="N7:P7"/>
    <mergeCell ref="Q7:S7"/>
    <mergeCell ref="T6:V7"/>
    <mergeCell ref="A6:A7"/>
    <mergeCell ref="B6:B7"/>
    <mergeCell ref="C6:D6"/>
    <mergeCell ref="K6:M7"/>
    <mergeCell ref="C9:D9"/>
    <mergeCell ref="E9:G9"/>
    <mergeCell ref="H9:J9"/>
    <mergeCell ref="K9:M9"/>
    <mergeCell ref="Q9:S9"/>
    <mergeCell ref="B18:B19"/>
    <mergeCell ref="C18:D18"/>
    <mergeCell ref="E16:G17"/>
    <mergeCell ref="C17:D17"/>
    <mergeCell ref="A16:A17"/>
    <mergeCell ref="T8:V9"/>
    <mergeCell ref="A8:A9"/>
    <mergeCell ref="B8:B9"/>
    <mergeCell ref="C8:D8"/>
    <mergeCell ref="N8:P9"/>
    <mergeCell ref="C11:D11"/>
    <mergeCell ref="E11:G11"/>
    <mergeCell ref="H11:J11"/>
    <mergeCell ref="K11:M11"/>
    <mergeCell ref="N11:P11"/>
    <mergeCell ref="T10:V11"/>
    <mergeCell ref="A10:A11"/>
    <mergeCell ref="B10:B11"/>
    <mergeCell ref="C10:D10"/>
    <mergeCell ref="Q10:S11"/>
    <mergeCell ref="C23:D23"/>
    <mergeCell ref="N22:P23"/>
    <mergeCell ref="A22:A23"/>
    <mergeCell ref="B22:B23"/>
    <mergeCell ref="C22:D22"/>
    <mergeCell ref="C21:D21"/>
    <mergeCell ref="E21:G21"/>
    <mergeCell ref="H21:J21"/>
    <mergeCell ref="N21:P21"/>
    <mergeCell ref="AM16:AN16"/>
    <mergeCell ref="H17:J17"/>
    <mergeCell ref="K17:M17"/>
    <mergeCell ref="N17:P17"/>
    <mergeCell ref="Q16:S17"/>
    <mergeCell ref="U20:U21"/>
    <mergeCell ref="V20:V21"/>
    <mergeCell ref="T18:T19"/>
    <mergeCell ref="U18:U19"/>
    <mergeCell ref="T16:T17"/>
    <mergeCell ref="U16:U17"/>
    <mergeCell ref="Q18:S19"/>
    <mergeCell ref="Q20:S21"/>
    <mergeCell ref="H18:J19"/>
    <mergeCell ref="X10:X11"/>
    <mergeCell ref="Y10:Y11"/>
    <mergeCell ref="W10:W11"/>
    <mergeCell ref="X8:X9"/>
    <mergeCell ref="Y8:Y9"/>
    <mergeCell ref="W8:W9"/>
    <mergeCell ref="X6:X7"/>
    <mergeCell ref="Y6:Y7"/>
    <mergeCell ref="A20:A21"/>
    <mergeCell ref="B20:B21"/>
    <mergeCell ref="K20:M21"/>
    <mergeCell ref="T20:T21"/>
    <mergeCell ref="V16:V17"/>
    <mergeCell ref="B16:B17"/>
    <mergeCell ref="C16:D16"/>
    <mergeCell ref="B15:C15"/>
    <mergeCell ref="E15:G15"/>
    <mergeCell ref="H15:J15"/>
    <mergeCell ref="K15:M15"/>
    <mergeCell ref="N15:P15"/>
    <mergeCell ref="Q15:S15"/>
    <mergeCell ref="C20:D20"/>
    <mergeCell ref="C19:D19"/>
    <mergeCell ref="A18:A19"/>
    <mergeCell ref="B26:C26"/>
    <mergeCell ref="E26:G26"/>
    <mergeCell ref="H26:J26"/>
    <mergeCell ref="K26:M26"/>
    <mergeCell ref="N26:P26"/>
    <mergeCell ref="Q26:S26"/>
    <mergeCell ref="T26:V26"/>
    <mergeCell ref="W26:Y26"/>
    <mergeCell ref="Z1:AB1"/>
    <mergeCell ref="Z2:AB3"/>
    <mergeCell ref="Z4:AB5"/>
    <mergeCell ref="Z6:AB7"/>
    <mergeCell ref="Z8:AB9"/>
    <mergeCell ref="Z10:AB11"/>
    <mergeCell ref="V22:V23"/>
    <mergeCell ref="E23:G23"/>
    <mergeCell ref="H23:J23"/>
    <mergeCell ref="K23:M23"/>
    <mergeCell ref="V18:V19"/>
    <mergeCell ref="E19:G19"/>
    <mergeCell ref="K19:M19"/>
    <mergeCell ref="N19:P19"/>
    <mergeCell ref="T22:T23"/>
    <mergeCell ref="U22:U23"/>
    <mergeCell ref="U27:U28"/>
    <mergeCell ref="V27:V28"/>
    <mergeCell ref="W27:Y28"/>
    <mergeCell ref="Q22:S23"/>
    <mergeCell ref="W15:Y15"/>
    <mergeCell ref="W16:Y17"/>
    <mergeCell ref="W18:Y19"/>
    <mergeCell ref="W20:Y21"/>
    <mergeCell ref="W22:Y23"/>
    <mergeCell ref="T15:V15"/>
    <mergeCell ref="AM27:AN27"/>
    <mergeCell ref="C28:D28"/>
    <mergeCell ref="H28:J28"/>
    <mergeCell ref="K28:M28"/>
    <mergeCell ref="N28:P28"/>
    <mergeCell ref="A29:A30"/>
    <mergeCell ref="B29:B30"/>
    <mergeCell ref="C29:D29"/>
    <mergeCell ref="H29:J30"/>
    <mergeCell ref="Q29:S30"/>
    <mergeCell ref="T29:T30"/>
    <mergeCell ref="U29:U30"/>
    <mergeCell ref="V29:V30"/>
    <mergeCell ref="W29:Y30"/>
    <mergeCell ref="C30:D30"/>
    <mergeCell ref="E30:G30"/>
    <mergeCell ref="K30:M30"/>
    <mergeCell ref="N30:P30"/>
    <mergeCell ref="A27:A28"/>
    <mergeCell ref="B27:B28"/>
    <mergeCell ref="C27:D27"/>
    <mergeCell ref="E27:G28"/>
    <mergeCell ref="Q27:S28"/>
    <mergeCell ref="T27:T28"/>
    <mergeCell ref="A31:A32"/>
    <mergeCell ref="B31:B32"/>
    <mergeCell ref="C31:D31"/>
    <mergeCell ref="K31:M32"/>
    <mergeCell ref="Q31:S32"/>
    <mergeCell ref="T31:T32"/>
    <mergeCell ref="U31:U32"/>
    <mergeCell ref="V31:V32"/>
    <mergeCell ref="W31:Y32"/>
    <mergeCell ref="C32:D32"/>
    <mergeCell ref="E32:G32"/>
    <mergeCell ref="H32:J32"/>
    <mergeCell ref="N32:P32"/>
    <mergeCell ref="A33:A34"/>
    <mergeCell ref="B33:B34"/>
    <mergeCell ref="C33:D33"/>
    <mergeCell ref="N33:P34"/>
    <mergeCell ref="Q33:S34"/>
    <mergeCell ref="T33:T34"/>
    <mergeCell ref="U33:U34"/>
    <mergeCell ref="V33:V34"/>
    <mergeCell ref="W33:Y34"/>
    <mergeCell ref="C34:D34"/>
    <mergeCell ref="E34:G34"/>
    <mergeCell ref="H34:J34"/>
    <mergeCell ref="K34:M34"/>
    <mergeCell ref="B37:C37"/>
    <mergeCell ref="E37:G37"/>
    <mergeCell ref="H37:J37"/>
    <mergeCell ref="K37:M37"/>
    <mergeCell ref="N37:P37"/>
    <mergeCell ref="Q37:S37"/>
    <mergeCell ref="T37:V37"/>
    <mergeCell ref="W37:Y37"/>
    <mergeCell ref="A38:A39"/>
    <mergeCell ref="B38:B39"/>
    <mergeCell ref="C38:D38"/>
    <mergeCell ref="E38:G39"/>
    <mergeCell ref="Q38:S39"/>
    <mergeCell ref="T38:T39"/>
    <mergeCell ref="U38:U39"/>
    <mergeCell ref="V38:V39"/>
    <mergeCell ref="W38:Y39"/>
    <mergeCell ref="AM38:AN38"/>
    <mergeCell ref="C39:D39"/>
    <mergeCell ref="H39:J39"/>
    <mergeCell ref="K39:M39"/>
    <mergeCell ref="N39:P39"/>
    <mergeCell ref="A40:A41"/>
    <mergeCell ref="B40:B41"/>
    <mergeCell ref="C40:D40"/>
    <mergeCell ref="H40:J41"/>
    <mergeCell ref="Q40:S41"/>
    <mergeCell ref="T40:T41"/>
    <mergeCell ref="U40:U41"/>
    <mergeCell ref="V40:V41"/>
    <mergeCell ref="W40:Y41"/>
    <mergeCell ref="C41:D41"/>
    <mergeCell ref="E41:G41"/>
    <mergeCell ref="K41:M41"/>
    <mergeCell ref="N41:P41"/>
    <mergeCell ref="A42:A43"/>
    <mergeCell ref="B42:B43"/>
    <mergeCell ref="C42:D42"/>
    <mergeCell ref="K42:M43"/>
    <mergeCell ref="Q42:S43"/>
    <mergeCell ref="T42:T43"/>
    <mergeCell ref="U42:U43"/>
    <mergeCell ref="V42:V43"/>
    <mergeCell ref="W42:Y43"/>
    <mergeCell ref="C43:D43"/>
    <mergeCell ref="E43:G43"/>
    <mergeCell ref="H43:J43"/>
    <mergeCell ref="N43:P43"/>
    <mergeCell ref="A44:A45"/>
    <mergeCell ref="B44:B45"/>
    <mergeCell ref="C44:D44"/>
    <mergeCell ref="N44:P45"/>
    <mergeCell ref="Q44:S45"/>
    <mergeCell ref="T44:T45"/>
    <mergeCell ref="U44:U45"/>
    <mergeCell ref="V44:V45"/>
    <mergeCell ref="W44:Y45"/>
    <mergeCell ref="C45:D45"/>
    <mergeCell ref="E45:G45"/>
    <mergeCell ref="H45:J45"/>
    <mergeCell ref="K45:M45"/>
    <mergeCell ref="B48:C48"/>
    <mergeCell ref="E48:G48"/>
    <mergeCell ref="H48:J48"/>
    <mergeCell ref="K48:M48"/>
    <mergeCell ref="N48:P48"/>
    <mergeCell ref="Q48:S48"/>
    <mergeCell ref="T48:V48"/>
    <mergeCell ref="W48:Y48"/>
    <mergeCell ref="A49:A50"/>
    <mergeCell ref="B49:B50"/>
    <mergeCell ref="C49:D49"/>
    <mergeCell ref="E49:G50"/>
    <mergeCell ref="Q49:S50"/>
    <mergeCell ref="T49:T50"/>
    <mergeCell ref="U49:U50"/>
    <mergeCell ref="V49:V50"/>
    <mergeCell ref="W49:Y50"/>
    <mergeCell ref="AM49:AN49"/>
    <mergeCell ref="C50:D50"/>
    <mergeCell ref="H50:J50"/>
    <mergeCell ref="K50:M50"/>
    <mergeCell ref="N50:P50"/>
    <mergeCell ref="A51:A52"/>
    <mergeCell ref="B51:B52"/>
    <mergeCell ref="C51:D51"/>
    <mergeCell ref="H51:J52"/>
    <mergeCell ref="Q51:S52"/>
    <mergeCell ref="T51:T52"/>
    <mergeCell ref="U51:U52"/>
    <mergeCell ref="V51:V52"/>
    <mergeCell ref="W51:Y52"/>
    <mergeCell ref="C52:D52"/>
    <mergeCell ref="E52:G52"/>
    <mergeCell ref="K52:M52"/>
    <mergeCell ref="N52:P52"/>
    <mergeCell ref="A53:A54"/>
    <mergeCell ref="B53:B54"/>
    <mergeCell ref="C53:D53"/>
    <mergeCell ref="K53:M54"/>
    <mergeCell ref="Q53:S54"/>
    <mergeCell ref="T53:T54"/>
    <mergeCell ref="U53:U54"/>
    <mergeCell ref="V53:V54"/>
    <mergeCell ref="W53:Y54"/>
    <mergeCell ref="C54:D54"/>
    <mergeCell ref="E54:G54"/>
    <mergeCell ref="H54:J54"/>
    <mergeCell ref="N54:P54"/>
    <mergeCell ref="A55:A56"/>
    <mergeCell ref="B55:B56"/>
    <mergeCell ref="C55:D55"/>
    <mergeCell ref="N55:P56"/>
    <mergeCell ref="Q55:S56"/>
    <mergeCell ref="T55:T56"/>
    <mergeCell ref="U55:U56"/>
    <mergeCell ref="V55:V56"/>
    <mergeCell ref="W55:Y56"/>
    <mergeCell ref="C56:D56"/>
    <mergeCell ref="E56:G56"/>
    <mergeCell ref="H56:J56"/>
    <mergeCell ref="K56:M56"/>
    <mergeCell ref="B59:C59"/>
    <mergeCell ref="E59:G59"/>
    <mergeCell ref="H59:J59"/>
    <mergeCell ref="K59:M59"/>
    <mergeCell ref="N59:P59"/>
    <mergeCell ref="Q59:S59"/>
    <mergeCell ref="T59:V59"/>
    <mergeCell ref="W59:Y59"/>
    <mergeCell ref="A60:A61"/>
    <mergeCell ref="B60:B61"/>
    <mergeCell ref="C60:D60"/>
    <mergeCell ref="E60:G61"/>
    <mergeCell ref="Q60:S61"/>
    <mergeCell ref="T60:T61"/>
    <mergeCell ref="U60:U61"/>
    <mergeCell ref="V60:V61"/>
    <mergeCell ref="W60:Y61"/>
    <mergeCell ref="AM60:AN60"/>
    <mergeCell ref="C61:D61"/>
    <mergeCell ref="H61:J61"/>
    <mergeCell ref="K61:M61"/>
    <mergeCell ref="N61:P61"/>
    <mergeCell ref="A62:A63"/>
    <mergeCell ref="B62:B63"/>
    <mergeCell ref="C62:D62"/>
    <mergeCell ref="H62:J63"/>
    <mergeCell ref="Q62:S63"/>
    <mergeCell ref="T62:T63"/>
    <mergeCell ref="U62:U63"/>
    <mergeCell ref="V62:V63"/>
    <mergeCell ref="W62:Y63"/>
    <mergeCell ref="C63:D63"/>
    <mergeCell ref="E63:G63"/>
    <mergeCell ref="K63:M63"/>
    <mergeCell ref="N63:P63"/>
    <mergeCell ref="A64:A65"/>
    <mergeCell ref="B64:B65"/>
    <mergeCell ref="C64:D64"/>
    <mergeCell ref="K64:M65"/>
    <mergeCell ref="Q64:S65"/>
    <mergeCell ref="T64:T65"/>
    <mergeCell ref="U64:U65"/>
    <mergeCell ref="V64:V65"/>
    <mergeCell ref="W64:Y65"/>
    <mergeCell ref="C65:D65"/>
    <mergeCell ref="E65:G65"/>
    <mergeCell ref="H65:J65"/>
    <mergeCell ref="N65:P65"/>
    <mergeCell ref="A66:A67"/>
    <mergeCell ref="B66:B67"/>
    <mergeCell ref="C66:D66"/>
    <mergeCell ref="N66:P67"/>
    <mergeCell ref="Q66:S67"/>
    <mergeCell ref="T66:T67"/>
    <mergeCell ref="U66:U67"/>
    <mergeCell ref="V66:V67"/>
    <mergeCell ref="W66:Y67"/>
    <mergeCell ref="C67:D67"/>
    <mergeCell ref="E67:G67"/>
    <mergeCell ref="H67:J67"/>
    <mergeCell ref="K67:M67"/>
    <mergeCell ref="B70:C70"/>
    <mergeCell ref="E70:G70"/>
    <mergeCell ref="H70:J70"/>
    <mergeCell ref="K70:M70"/>
    <mergeCell ref="N70:P70"/>
    <mergeCell ref="Q70:S70"/>
    <mergeCell ref="T70:V70"/>
    <mergeCell ref="W70:Y70"/>
    <mergeCell ref="A71:A72"/>
    <mergeCell ref="B71:B72"/>
    <mergeCell ref="C71:D71"/>
    <mergeCell ref="E71:G72"/>
    <mergeCell ref="Q71:S72"/>
    <mergeCell ref="T71:T72"/>
    <mergeCell ref="U71:U72"/>
    <mergeCell ref="V71:V72"/>
    <mergeCell ref="W71:Y72"/>
    <mergeCell ref="AM71:AN71"/>
    <mergeCell ref="C72:D72"/>
    <mergeCell ref="H72:J72"/>
    <mergeCell ref="K72:M72"/>
    <mergeCell ref="N72:P72"/>
    <mergeCell ref="A73:A74"/>
    <mergeCell ref="B73:B74"/>
    <mergeCell ref="C73:D73"/>
    <mergeCell ref="H73:J74"/>
    <mergeCell ref="Q73:S74"/>
    <mergeCell ref="T73:T74"/>
    <mergeCell ref="U73:U74"/>
    <mergeCell ref="V73:V74"/>
    <mergeCell ref="W73:Y74"/>
    <mergeCell ref="C74:D74"/>
    <mergeCell ref="E74:G74"/>
    <mergeCell ref="K74:M74"/>
    <mergeCell ref="N74:P74"/>
    <mergeCell ref="A75:A76"/>
    <mergeCell ref="B75:B76"/>
    <mergeCell ref="C75:D75"/>
    <mergeCell ref="K75:M76"/>
    <mergeCell ref="Q75:S76"/>
    <mergeCell ref="T75:T76"/>
    <mergeCell ref="U75:U76"/>
    <mergeCell ref="V75:V76"/>
    <mergeCell ref="W75:Y76"/>
    <mergeCell ref="C76:D76"/>
    <mergeCell ref="E76:G76"/>
    <mergeCell ref="H76:J76"/>
    <mergeCell ref="N76:P76"/>
    <mergeCell ref="A77:A78"/>
    <mergeCell ref="B77:B78"/>
    <mergeCell ref="C77:D77"/>
    <mergeCell ref="N77:P78"/>
    <mergeCell ref="Q77:S78"/>
    <mergeCell ref="T77:T78"/>
    <mergeCell ref="U77:U78"/>
    <mergeCell ref="V77:V78"/>
    <mergeCell ref="W77:Y78"/>
    <mergeCell ref="C78:D78"/>
    <mergeCell ref="E78:G78"/>
    <mergeCell ref="H78:J78"/>
    <mergeCell ref="K78:M78"/>
  </mergeCells>
  <conditionalFormatting sqref="AP3:AP12 AP17:AP22">
    <cfRule type="expression" dxfId="17" priority="15" stopIfTrue="1">
      <formula>$AP3="CHYBA"</formula>
    </cfRule>
    <cfRule type="expression" dxfId="16" priority="16" stopIfTrue="1">
      <formula>$AP3="OK"</formula>
    </cfRule>
  </conditionalFormatting>
  <conditionalFormatting sqref="AP28:AP33">
    <cfRule type="expression" dxfId="15" priority="9" stopIfTrue="1">
      <formula>$AP28="CHYBA"</formula>
    </cfRule>
    <cfRule type="expression" dxfId="14" priority="10" stopIfTrue="1">
      <formula>$AP28="OK"</formula>
    </cfRule>
  </conditionalFormatting>
  <conditionalFormatting sqref="AP39:AP44">
    <cfRule type="expression" dxfId="13" priority="7" stopIfTrue="1">
      <formula>$AP39="CHYBA"</formula>
    </cfRule>
    <cfRule type="expression" dxfId="12" priority="8" stopIfTrue="1">
      <formula>$AP39="OK"</formula>
    </cfRule>
  </conditionalFormatting>
  <conditionalFormatting sqref="AP50:AP55">
    <cfRule type="expression" dxfId="11" priority="5" stopIfTrue="1">
      <formula>$AP50="CHYBA"</formula>
    </cfRule>
    <cfRule type="expression" dxfId="10" priority="6" stopIfTrue="1">
      <formula>$AP50="OK"</formula>
    </cfRule>
  </conditionalFormatting>
  <conditionalFormatting sqref="AP61:AP66">
    <cfRule type="expression" dxfId="9" priority="3" stopIfTrue="1">
      <formula>$AP61="CHYBA"</formula>
    </cfRule>
    <cfRule type="expression" dxfId="8" priority="4" stopIfTrue="1">
      <formula>$AP61="OK"</formula>
    </cfRule>
  </conditionalFormatting>
  <conditionalFormatting sqref="AP72:AP77">
    <cfRule type="expression" dxfId="7" priority="1" stopIfTrue="1">
      <formula>$AP72="CHYBA"</formula>
    </cfRule>
    <cfRule type="expression" dxfId="6" priority="2" stopIfTrue="1">
      <formula>$AP72="OK"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85" zoomScaleNormal="85" workbookViewId="0">
      <selection activeCell="F34" sqref="F34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</cols>
  <sheetData>
    <row r="1" spans="1:7" ht="18" x14ac:dyDescent="0.35">
      <c r="B1" s="30" t="s">
        <v>23</v>
      </c>
    </row>
    <row r="3" spans="1:7" ht="14.4" customHeight="1" x14ac:dyDescent="0.3">
      <c r="A3">
        <v>1</v>
      </c>
      <c r="B3" s="132" t="str">
        <f>IF(ISBLANK(A3),"",VLOOKUP(A3,'chlapci presence'!$A$2:$J$100,3)&amp;" "&amp;VLOOKUP(A3,'chlapci presence'!$A$2:$J$100,4))</f>
        <v>Novák Hynek</v>
      </c>
      <c r="C3" s="132"/>
    </row>
    <row r="4" spans="1:7" ht="14.4" customHeight="1" x14ac:dyDescent="0.3">
      <c r="B4" s="133" t="str">
        <f>IF(ISBLANK(A3),"",VLOOKUP(A3,'chlapci presence'!$A$2:$J$100,7))</f>
        <v>TJ Sokol PP Hradec Králové 2</v>
      </c>
      <c r="C4" s="134"/>
      <c r="D4" s="32" t="s">
        <v>25</v>
      </c>
    </row>
    <row r="5" spans="1:7" ht="14.4" customHeight="1" x14ac:dyDescent="0.3">
      <c r="B5" s="132" t="str">
        <f>IF(ISBLANK(A5),"",VLOOKUP(A5,'chlapci presence'!$A$2:$J$100,3)&amp;" "&amp;VLOOKUP(A5,'chlapci presence'!$A$2:$J$100,4))</f>
        <v/>
      </c>
      <c r="C5" s="132"/>
      <c r="D5" s="31"/>
      <c r="E5" s="31"/>
    </row>
    <row r="6" spans="1:7" ht="14.4" customHeight="1" x14ac:dyDescent="0.3">
      <c r="B6" s="133" t="str">
        <f>IF(ISBLANK(A5),"",VLOOKUP(A5,'chlapci presence'!$A$2:$J$100,7))</f>
        <v/>
      </c>
      <c r="C6" s="133"/>
      <c r="E6" s="32" t="s">
        <v>159</v>
      </c>
    </row>
    <row r="7" spans="1:7" ht="14.4" customHeight="1" x14ac:dyDescent="0.3">
      <c r="A7">
        <v>6</v>
      </c>
      <c r="B7" s="132" t="str">
        <f>IF(ISBLANK(A7),"",VLOOKUP(A7,'chlapci presence'!$A$2:$J$100,3)&amp;" "&amp;VLOOKUP(A7,'chlapci presence'!$A$2:$J$100,4))</f>
        <v>Hűbner Lukáš</v>
      </c>
      <c r="C7" s="132"/>
      <c r="E7" s="31"/>
      <c r="F7" s="31"/>
    </row>
    <row r="8" spans="1:7" ht="14.4" customHeight="1" x14ac:dyDescent="0.3">
      <c r="B8" s="133" t="str">
        <f>IF(ISBLANK(A7),"",VLOOKUP(A7,'chlapci presence'!$A$2:$J$100,7))</f>
        <v>Spartak Slatiňany</v>
      </c>
      <c r="C8" s="134"/>
      <c r="D8" s="32" t="s">
        <v>158</v>
      </c>
      <c r="E8" s="31"/>
      <c r="F8" s="31"/>
    </row>
    <row r="9" spans="1:7" ht="14.4" customHeight="1" x14ac:dyDescent="0.3">
      <c r="A9">
        <v>13</v>
      </c>
      <c r="B9" s="132" t="str">
        <f>IF(ISBLANK(A9),"",VLOOKUP(A9,'chlapci presence'!$A$2:$J$100,3)&amp;" "&amp;VLOOKUP(A9,'chlapci presence'!$A$2:$J$100,4))</f>
        <v>Michek Tomáš</v>
      </c>
      <c r="C9" s="132"/>
      <c r="D9" s="31"/>
      <c r="F9" s="31"/>
    </row>
    <row r="10" spans="1:7" ht="14.4" customHeight="1" x14ac:dyDescent="0.3">
      <c r="B10" s="133" t="str">
        <f>IF(ISBLANK(A9),"",VLOOKUP(A9,'chlapci presence'!$A$2:$J$100,7))</f>
        <v>Tesla Pardubice</v>
      </c>
      <c r="C10" s="133"/>
      <c r="F10" s="32" t="s">
        <v>162</v>
      </c>
    </row>
    <row r="11" spans="1:7" ht="14.4" customHeight="1" x14ac:dyDescent="0.3">
      <c r="A11">
        <v>9</v>
      </c>
      <c r="B11" s="132" t="str">
        <f>IF(ISBLANK(A11),"",VLOOKUP(A11,'chlapci presence'!$A$2:$J$100,3)&amp;" "&amp;VLOOKUP(A11,'chlapci presence'!$A$2:$J$100,4))</f>
        <v>Nápravník Ondřej</v>
      </c>
      <c r="C11" s="132"/>
      <c r="F11" s="31"/>
      <c r="G11" s="31"/>
    </row>
    <row r="12" spans="1:7" ht="14.4" customHeight="1" x14ac:dyDescent="0.3">
      <c r="B12" s="133" t="str">
        <f>IF(ISBLANK(A11),"",VLOOKUP(A11,'chlapci presence'!$A$2:$J$100,7))</f>
        <v>Sokol Jaroměř-Josefov 2</v>
      </c>
      <c r="C12" s="134"/>
      <c r="D12" s="32" t="s">
        <v>160</v>
      </c>
      <c r="F12" s="31"/>
      <c r="G12" s="31"/>
    </row>
    <row r="13" spans="1:7" ht="14.4" customHeight="1" x14ac:dyDescent="0.3">
      <c r="A13">
        <v>11</v>
      </c>
      <c r="B13" s="132" t="str">
        <f>IF(ISBLANK(A13),"",VLOOKUP(A13,'chlapci presence'!$A$2:$J$100,3)&amp;" "&amp;VLOOKUP(A13,'chlapci presence'!$A$2:$J$100,4))</f>
        <v>Šimek Tomáš</v>
      </c>
      <c r="C13" s="132"/>
      <c r="D13" s="31"/>
      <c r="E13" s="31"/>
      <c r="F13" s="31"/>
      <c r="G13" s="31"/>
    </row>
    <row r="14" spans="1:7" ht="14.4" customHeight="1" x14ac:dyDescent="0.3">
      <c r="B14" s="133" t="str">
        <f>IF(ISBLANK(A13),"",VLOOKUP(A13,'chlapci presence'!$A$2:$J$100,7))</f>
        <v>Tesla Pardubice</v>
      </c>
      <c r="C14" s="133"/>
      <c r="E14" s="32" t="s">
        <v>161</v>
      </c>
      <c r="F14" s="31"/>
      <c r="G14" s="31"/>
    </row>
    <row r="15" spans="1:7" ht="14.4" customHeight="1" x14ac:dyDescent="0.3">
      <c r="A15">
        <v>12</v>
      </c>
      <c r="B15" s="132" t="str">
        <f>IF(ISBLANK(A15),"",VLOOKUP(A15,'chlapci presence'!$A$2:$J$100,3)&amp;" "&amp;VLOOKUP(A15,'chlapci presence'!$A$2:$J$100,4))</f>
        <v>Macháček Denis</v>
      </c>
      <c r="C15" s="132"/>
      <c r="E15" s="31"/>
      <c r="G15" s="31"/>
    </row>
    <row r="16" spans="1:7" ht="14.4" customHeight="1" x14ac:dyDescent="0.3">
      <c r="B16" s="133" t="str">
        <f>IF(ISBLANK(A15),"",VLOOKUP(A15,'chlapci presence'!$A$2:$J$100,7))</f>
        <v>SK Dobré</v>
      </c>
      <c r="C16" s="134"/>
      <c r="D16" s="32" t="s">
        <v>161</v>
      </c>
      <c r="E16" s="31"/>
      <c r="G16" s="31"/>
    </row>
    <row r="17" spans="1:7" ht="14.4" customHeight="1" x14ac:dyDescent="0.3">
      <c r="A17">
        <v>3</v>
      </c>
      <c r="B17" s="132" t="str">
        <f>IF(ISBLANK(A17),"",VLOOKUP(A17,'chlapci presence'!$A$2:$J$100,3)&amp;" "&amp;VLOOKUP(A17,'chlapci presence'!$A$2:$J$100,4))</f>
        <v>Gazárek Radim</v>
      </c>
      <c r="C17" s="132"/>
      <c r="D17" s="31"/>
      <c r="G17" s="31"/>
    </row>
    <row r="18" spans="1:7" ht="14.4" customHeight="1" x14ac:dyDescent="0.3">
      <c r="B18" s="133" t="str">
        <f>IF(ISBLANK(A17),"",VLOOKUP(A17,'chlapci presence'!$A$2:$J$100,7))</f>
        <v>TJ Tatran Hostinné</v>
      </c>
      <c r="C18" s="133"/>
      <c r="G18" s="32" t="s">
        <v>163</v>
      </c>
    </row>
    <row r="19" spans="1:7" ht="14.4" customHeight="1" x14ac:dyDescent="0.3">
      <c r="A19">
        <v>4</v>
      </c>
      <c r="B19" s="132" t="str">
        <f>IF(ISBLANK(A19),"",VLOOKUP(A19,'chlapci presence'!$A$2:$J$100,3)&amp;" "&amp;VLOOKUP(A19,'chlapci presence'!$A$2:$J$100,4))</f>
        <v>Váša Tomáš</v>
      </c>
      <c r="C19" s="132"/>
      <c r="G19" s="31"/>
    </row>
    <row r="20" spans="1:7" ht="14.4" customHeight="1" x14ac:dyDescent="0.3">
      <c r="B20" s="133" t="str">
        <f>IF(ISBLANK(A19),"",VLOOKUP(A19,'chlapci presence'!$A$2:$J$100,7))</f>
        <v>Heřmanův Městec</v>
      </c>
      <c r="C20" s="134"/>
      <c r="D20" s="32" t="s">
        <v>166</v>
      </c>
      <c r="G20" s="31"/>
    </row>
    <row r="21" spans="1:7" ht="14.4" customHeight="1" x14ac:dyDescent="0.3">
      <c r="A21">
        <v>18</v>
      </c>
      <c r="B21" s="132" t="str">
        <f>IF(ISBLANK(A21),"",VLOOKUP(A21,'chlapci presence'!$A$2:$J$100,3)&amp;" "&amp;VLOOKUP(A21,'chlapci presence'!$A$2:$J$100,4))</f>
        <v>Šitina Jan</v>
      </c>
      <c r="C21" s="132"/>
      <c r="D21" s="31"/>
      <c r="E21" s="31"/>
      <c r="G21" s="31"/>
    </row>
    <row r="22" spans="1:7" ht="14.4" customHeight="1" x14ac:dyDescent="0.3">
      <c r="B22" s="133" t="str">
        <f>IF(ISBLANK(A21),"",VLOOKUP(A21,'chlapci presence'!$A$2:$J$100,7))</f>
        <v>TJ Tatran Hostinné</v>
      </c>
      <c r="C22" s="133"/>
      <c r="E22" s="32" t="s">
        <v>167</v>
      </c>
      <c r="G22" s="31"/>
    </row>
    <row r="23" spans="1:7" ht="14.4" customHeight="1" x14ac:dyDescent="0.3">
      <c r="A23">
        <v>10</v>
      </c>
      <c r="B23" s="132" t="str">
        <f>IF(ISBLANK(A23),"",VLOOKUP(A23,'chlapci presence'!$A$2:$J$100,3)&amp;" "&amp;VLOOKUP(A23,'chlapci presence'!$A$2:$J$100,4))</f>
        <v>Vícha Jan</v>
      </c>
      <c r="C23" s="132"/>
      <c r="E23" s="31"/>
      <c r="F23" s="31"/>
      <c r="G23" s="31"/>
    </row>
    <row r="24" spans="1:7" ht="14.4" customHeight="1" x14ac:dyDescent="0.3">
      <c r="B24" s="133" t="str">
        <f>IF(ISBLANK(A23),"",VLOOKUP(A23,'chlapci presence'!$A$2:$J$100,7))</f>
        <v>TJ Sokol PP Hradec Králové 2</v>
      </c>
      <c r="C24" s="134"/>
      <c r="D24" s="32" t="s">
        <v>165</v>
      </c>
      <c r="E24" s="31"/>
      <c r="F24" s="31"/>
      <c r="G24" s="31"/>
    </row>
    <row r="25" spans="1:7" ht="14.4" customHeight="1" x14ac:dyDescent="0.3">
      <c r="A25">
        <v>8</v>
      </c>
      <c r="B25" s="132" t="str">
        <f>IF(ISBLANK(A25),"",VLOOKUP(A25,'chlapci presence'!$A$2:$J$100,3)&amp;" "&amp;VLOOKUP(A25,'chlapci presence'!$A$2:$J$100,4))</f>
        <v>Gorol Adam</v>
      </c>
      <c r="C25" s="132"/>
      <c r="D25" s="31"/>
      <c r="F25" s="31"/>
      <c r="G25" s="31"/>
    </row>
    <row r="26" spans="1:7" ht="14.4" customHeight="1" x14ac:dyDescent="0.3">
      <c r="B26" s="133" t="str">
        <f>IF(ISBLANK(A25),"",VLOOKUP(A25,'chlapci presence'!$A$2:$J$100,7))</f>
        <v>Sokol Jaroměř-Josefov 2</v>
      </c>
      <c r="C26" s="133"/>
      <c r="F26" s="32" t="s">
        <v>169</v>
      </c>
      <c r="G26" s="31"/>
    </row>
    <row r="27" spans="1:7" ht="14.4" customHeight="1" x14ac:dyDescent="0.3">
      <c r="A27">
        <v>7</v>
      </c>
      <c r="B27" s="132" t="str">
        <f>IF(ISBLANK(A27),"",VLOOKUP(A27,'chlapci presence'!$A$2:$J$100,3)&amp;" "&amp;VLOOKUP(A27,'chlapci presence'!$A$2:$J$100,4))</f>
        <v>Hejduk Antonín</v>
      </c>
      <c r="C27" s="132"/>
      <c r="F27" s="31"/>
    </row>
    <row r="28" spans="1:7" ht="14.4" customHeight="1" x14ac:dyDescent="0.3">
      <c r="B28" s="133" t="str">
        <f>IF(ISBLANK(A27),"",VLOOKUP(A27,'chlapci presence'!$A$2:$J$100,7))</f>
        <v>TJ Sokol PP Hradec Králové 2</v>
      </c>
      <c r="C28" s="134"/>
      <c r="D28" s="32" t="s">
        <v>164</v>
      </c>
      <c r="F28" s="31"/>
    </row>
    <row r="29" spans="1:7" ht="14.4" customHeight="1" x14ac:dyDescent="0.3">
      <c r="A29">
        <v>19</v>
      </c>
      <c r="B29" s="132" t="str">
        <f>IF(ISBLANK(A29),"",VLOOKUP(A29,'chlapci presence'!$A$2:$J$100,3)&amp;" "&amp;VLOOKUP(A29,'chlapci presence'!$A$2:$J$100,4))</f>
        <v>Žežule Daniel</v>
      </c>
      <c r="C29" s="132"/>
      <c r="D29" s="31"/>
      <c r="E29" s="31"/>
      <c r="F29" s="31"/>
    </row>
    <row r="30" spans="1:7" ht="14.4" customHeight="1" x14ac:dyDescent="0.3">
      <c r="B30" s="133" t="str">
        <f>IF(ISBLANK(A29),"",VLOOKUP(A29,'chlapci presence'!$A$2:$J$100,7))</f>
        <v>TTC Kostelec nad Orlicí</v>
      </c>
      <c r="C30" s="133"/>
      <c r="E30" s="32" t="s">
        <v>168</v>
      </c>
      <c r="F30" s="31"/>
    </row>
    <row r="31" spans="1:7" ht="14.4" customHeight="1" x14ac:dyDescent="0.3">
      <c r="B31" s="132" t="str">
        <f>IF(ISBLANK(A31),"",VLOOKUP(A31,'chlapci presence'!$A$2:$J$100,3)&amp;" "&amp;VLOOKUP(A31,'chlapci presence'!$A$2:$J$100,4))</f>
        <v/>
      </c>
      <c r="C31" s="132"/>
      <c r="E31" s="31"/>
    </row>
    <row r="32" spans="1:7" ht="14.4" customHeight="1" x14ac:dyDescent="0.3">
      <c r="B32" s="133" t="str">
        <f>IF(ISBLANK(A31),"",VLOOKUP(A31,'chlapci presence'!$A$2:$J$100,7))</f>
        <v/>
      </c>
      <c r="C32" s="134"/>
      <c r="D32" s="32" t="s">
        <v>29</v>
      </c>
      <c r="E32" s="31"/>
    </row>
    <row r="33" spans="1:4" ht="14.4" customHeight="1" x14ac:dyDescent="0.3">
      <c r="A33">
        <v>2</v>
      </c>
      <c r="B33" s="132" t="str">
        <f>IF(ISBLANK(A33),"",VLOOKUP(A33,'chlapci presence'!$A$2:$J$100,3)&amp;" "&amp;VLOOKUP(A33,'chlapci presence'!$A$2:$J$100,4))</f>
        <v>Kosina Ondřej</v>
      </c>
      <c r="C33" s="132"/>
      <c r="D33" s="31"/>
    </row>
    <row r="34" spans="1:4" ht="14.4" customHeight="1" x14ac:dyDescent="0.3">
      <c r="B34" s="133" t="str">
        <f>IF(ISBLANK(A33),"",VLOOKUP(A33,'chlapci presence'!$A$2:$J$100,7))</f>
        <v>TJ Tatran Hostinné</v>
      </c>
      <c r="C34" s="133"/>
    </row>
  </sheetData>
  <mergeCells count="3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27:C27"/>
    <mergeCell ref="B28:C28"/>
    <mergeCell ref="B29:C29"/>
    <mergeCell ref="B30:C30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scale="9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7" workbookViewId="0">
      <selection activeCell="D5" sqref="D5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</cols>
  <sheetData>
    <row r="1" spans="1:7" ht="18" x14ac:dyDescent="0.35">
      <c r="B1" s="30" t="s">
        <v>24</v>
      </c>
    </row>
    <row r="3" spans="1:7" ht="14.4" customHeight="1" x14ac:dyDescent="0.3">
      <c r="A3">
        <v>5</v>
      </c>
      <c r="B3" s="132" t="str">
        <f>IF(ISBLANK(A3),"",VLOOKUP(A3,'chlapci presence'!$A$2:$J$100,3)&amp;" "&amp;VLOOKUP(A3,'chlapci presence'!$A$2:$J$100,4))</f>
        <v>Horák Antonín</v>
      </c>
      <c r="C3" s="132"/>
    </row>
    <row r="4" spans="1:7" ht="14.4" customHeight="1" x14ac:dyDescent="0.3">
      <c r="B4" s="133" t="str">
        <f>IF(ISBLANK(A3),"",VLOOKUP(A3,'chlapci presence'!$A$2:$J$100,7))</f>
        <v>TJ Sokol PP Hradec Králové 2</v>
      </c>
      <c r="C4" s="134"/>
      <c r="D4" s="32" t="str">
        <f>B3</f>
        <v>Horák Antonín</v>
      </c>
    </row>
    <row r="5" spans="1:7" ht="14.4" customHeight="1" x14ac:dyDescent="0.3">
      <c r="B5" s="132" t="str">
        <f>IF(ISBLANK(A5),"",VLOOKUP(A5,'chlapci presence'!$A$2:$J$100,3)&amp;" "&amp;VLOOKUP(A5,'chlapci presence'!$A$2:$J$100,4))</f>
        <v/>
      </c>
      <c r="C5" s="132"/>
      <c r="D5" s="31"/>
      <c r="E5" s="31"/>
    </row>
    <row r="6" spans="1:7" ht="14.4" customHeight="1" x14ac:dyDescent="0.3">
      <c r="B6" s="133" t="str">
        <f>IF(ISBLANK(A5),"",VLOOKUP(A5,'chlapci presence'!$A$2:$J$100,7))</f>
        <v/>
      </c>
      <c r="C6" s="133"/>
      <c r="E6" s="32" t="s">
        <v>171</v>
      </c>
    </row>
    <row r="7" spans="1:7" ht="14.4" customHeight="1" x14ac:dyDescent="0.3">
      <c r="A7">
        <v>25</v>
      </c>
      <c r="B7" s="132" t="str">
        <f>IF(ISBLANK(A7),"",VLOOKUP(A7,'chlapci presence'!$A$2:$J$100,3)&amp;" "&amp;VLOOKUP(A7,'chlapci presence'!$A$2:$J$100,4))</f>
        <v>Fuksa Tomáš</v>
      </c>
      <c r="C7" s="132"/>
      <c r="E7" s="31"/>
      <c r="F7" s="31"/>
    </row>
    <row r="8" spans="1:7" ht="14.4" customHeight="1" x14ac:dyDescent="0.3">
      <c r="B8" s="133" t="str">
        <f>IF(ISBLANK(A7),"",VLOOKUP(A7,'chlapci presence'!$A$2:$J$100,7))</f>
        <v>TTC Kostelec nad Orlicí</v>
      </c>
      <c r="C8" s="134"/>
      <c r="D8" s="32" t="s">
        <v>170</v>
      </c>
      <c r="E8" s="31"/>
      <c r="F8" s="31"/>
    </row>
    <row r="9" spans="1:7" ht="14.4" customHeight="1" x14ac:dyDescent="0.3">
      <c r="A9">
        <v>27</v>
      </c>
      <c r="B9" s="132" t="str">
        <f>IF(ISBLANK(A9),"",VLOOKUP(A9,'chlapci presence'!$A$2:$J$100,3)&amp;" "&amp;VLOOKUP(A9,'chlapci presence'!$A$2:$J$100,4))</f>
        <v>Ducháč Jan</v>
      </c>
      <c r="C9" s="132"/>
      <c r="D9" s="31"/>
      <c r="F9" s="31"/>
    </row>
    <row r="10" spans="1:7" ht="14.4" customHeight="1" x14ac:dyDescent="0.3">
      <c r="B10" s="133" t="str">
        <f>IF(ISBLANK(A9),"",VLOOKUP(A9,'chlapci presence'!$A$2:$J$100,7))</f>
        <v>Sokol Jaroměř-Josefov 2</v>
      </c>
      <c r="C10" s="133"/>
      <c r="F10" s="32" t="s">
        <v>175</v>
      </c>
    </row>
    <row r="11" spans="1:7" ht="14.4" customHeight="1" x14ac:dyDescent="0.3">
      <c r="A11">
        <v>33</v>
      </c>
      <c r="B11" s="132" t="str">
        <f>IF(ISBLANK(A11),"",VLOOKUP(A11,'chlapci presence'!$A$2:$J$100,3)&amp;" "&amp;VLOOKUP(A11,'chlapci presence'!$A$2:$J$100,4))</f>
        <v>Zanespal Lukáš</v>
      </c>
      <c r="C11" s="132"/>
      <c r="F11" s="31"/>
      <c r="G11" s="31"/>
    </row>
    <row r="12" spans="1:7" ht="14.4" customHeight="1" x14ac:dyDescent="0.3">
      <c r="B12" s="133" t="str">
        <f>IF(ISBLANK(A11),"",VLOOKUP(A11,'chlapci presence'!$A$2:$J$100,7))</f>
        <v>Jiskra Nový Bydžov</v>
      </c>
      <c r="C12" s="134"/>
      <c r="D12" s="32" t="s">
        <v>172</v>
      </c>
      <c r="F12" s="31"/>
      <c r="G12" s="31"/>
    </row>
    <row r="13" spans="1:7" ht="14.4" customHeight="1" x14ac:dyDescent="0.3">
      <c r="A13">
        <v>22</v>
      </c>
      <c r="B13" s="132" t="str">
        <f>IF(ISBLANK(A13),"",VLOOKUP(A13,'chlapci presence'!$A$2:$J$100,3)&amp;" "&amp;VLOOKUP(A13,'chlapci presence'!$A$2:$J$100,4))</f>
        <v>Vladovič Tomáš</v>
      </c>
      <c r="C13" s="132"/>
      <c r="D13" s="31"/>
      <c r="E13" s="31"/>
      <c r="F13" s="31"/>
      <c r="G13" s="31"/>
    </row>
    <row r="14" spans="1:7" ht="14.4" customHeight="1" x14ac:dyDescent="0.3">
      <c r="B14" s="133" t="str">
        <f>IF(ISBLANK(A13),"",VLOOKUP(A13,'chlapci presence'!$A$2:$J$100,7))</f>
        <v>Sokol Jaroměř-Josefov 2</v>
      </c>
      <c r="C14" s="133"/>
      <c r="E14" s="32" t="s">
        <v>174</v>
      </c>
      <c r="F14" s="31"/>
      <c r="G14" s="31"/>
    </row>
    <row r="15" spans="1:7" ht="14.4" customHeight="1" x14ac:dyDescent="0.3">
      <c r="A15">
        <v>23</v>
      </c>
      <c r="B15" s="132" t="str">
        <f>IF(ISBLANK(A15),"",VLOOKUP(A15,'chlapci presence'!$A$2:$J$100,3)&amp;" "&amp;VLOOKUP(A15,'chlapci presence'!$A$2:$J$100,4))</f>
        <v>Kubica Štěpán</v>
      </c>
      <c r="C15" s="132"/>
      <c r="E15" s="31"/>
      <c r="G15" s="31"/>
    </row>
    <row r="16" spans="1:7" ht="14.4" customHeight="1" x14ac:dyDescent="0.3">
      <c r="B16" s="133" t="str">
        <f>IF(ISBLANK(A15),"",VLOOKUP(A15,'chlapci presence'!$A$2:$J$100,7))</f>
        <v>TJ Dvůr Králové nad Labem</v>
      </c>
      <c r="C16" s="134"/>
      <c r="D16" s="32" t="s">
        <v>173</v>
      </c>
      <c r="E16" s="31"/>
      <c r="G16" s="31"/>
    </row>
    <row r="17" spans="1:7" ht="14.4" customHeight="1" x14ac:dyDescent="0.3">
      <c r="A17">
        <v>20</v>
      </c>
      <c r="B17" s="132" t="str">
        <f>IF(ISBLANK(A17),"",VLOOKUP(A17,'chlapci presence'!$A$2:$J$100,3)&amp;" "&amp;VLOOKUP(A17,'chlapci presence'!$A$2:$J$100,4))</f>
        <v>Mikan Alexandr</v>
      </c>
      <c r="C17" s="132"/>
      <c r="D17" s="31"/>
      <c r="G17" s="31"/>
    </row>
    <row r="18" spans="1:7" ht="14.4" customHeight="1" x14ac:dyDescent="0.3">
      <c r="B18" s="133" t="str">
        <f>IF(ISBLANK(A17),"",VLOOKUP(A17,'chlapci presence'!$A$2:$J$100,7))</f>
        <v>Sokol Chrudim</v>
      </c>
      <c r="C18" s="133"/>
      <c r="G18" s="32" t="s">
        <v>176</v>
      </c>
    </row>
    <row r="19" spans="1:7" ht="14.4" customHeight="1" x14ac:dyDescent="0.3">
      <c r="A19">
        <v>24</v>
      </c>
      <c r="B19" s="132" t="str">
        <f>IF(ISBLANK(A19),"",VLOOKUP(A19,'chlapci presence'!$A$2:$J$100,3)&amp;" "&amp;VLOOKUP(A19,'chlapci presence'!$A$2:$J$100,4))</f>
        <v>Sedlák Pavel</v>
      </c>
      <c r="C19" s="132"/>
      <c r="G19" s="31"/>
    </row>
    <row r="20" spans="1:7" ht="14.4" customHeight="1" x14ac:dyDescent="0.3">
      <c r="B20" s="133" t="str">
        <f>IF(ISBLANK(A19),"",VLOOKUP(A19,'chlapci presence'!$A$2:$J$100,7))</f>
        <v>Sokol Chrudim</v>
      </c>
      <c r="C20" s="134"/>
      <c r="D20" s="32" t="s">
        <v>177</v>
      </c>
      <c r="G20" s="31"/>
    </row>
    <row r="21" spans="1:7" ht="14.4" customHeight="1" x14ac:dyDescent="0.3">
      <c r="A21">
        <v>28</v>
      </c>
      <c r="B21" s="132" t="str">
        <f>IF(ISBLANK(A21),"",VLOOKUP(A21,'chlapci presence'!$A$2:$J$100,3)&amp;" "&amp;VLOOKUP(A21,'chlapci presence'!$A$2:$J$100,4))</f>
        <v>Hadinec David</v>
      </c>
      <c r="C21" s="132"/>
      <c r="D21" s="31"/>
      <c r="E21" s="31"/>
      <c r="G21" s="31"/>
    </row>
    <row r="22" spans="1:7" ht="14.4" customHeight="1" x14ac:dyDescent="0.3">
      <c r="B22" s="133" t="str">
        <f>IF(ISBLANK(A21),"",VLOOKUP(A21,'chlapci presence'!$A$2:$J$100,7))</f>
        <v>Sokol Jaroměř-Josefov 2</v>
      </c>
      <c r="C22" s="133"/>
      <c r="E22" s="32" t="s">
        <v>182</v>
      </c>
      <c r="G22" s="31"/>
    </row>
    <row r="23" spans="1:7" ht="14.4" customHeight="1" x14ac:dyDescent="0.3">
      <c r="A23">
        <v>21</v>
      </c>
      <c r="B23" s="132" t="str">
        <f>IF(ISBLANK(A23),"",VLOOKUP(A23,'chlapci presence'!$A$2:$J$100,3)&amp;" "&amp;VLOOKUP(A23,'chlapci presence'!$A$2:$J$100,4))</f>
        <v>Vaníček Matěj</v>
      </c>
      <c r="C23" s="132"/>
      <c r="E23" s="31"/>
      <c r="F23" s="31"/>
      <c r="G23" s="31"/>
    </row>
    <row r="24" spans="1:7" ht="14.4" customHeight="1" x14ac:dyDescent="0.3">
      <c r="B24" s="133" t="str">
        <f>IF(ISBLANK(A23),"",VLOOKUP(A23,'chlapci presence'!$A$2:$J$100,7))</f>
        <v>TJ Dvůr Králové nad Labem</v>
      </c>
      <c r="C24" s="134"/>
      <c r="D24" s="32" t="s">
        <v>178</v>
      </c>
      <c r="E24" s="31"/>
      <c r="F24" s="31"/>
      <c r="G24" s="31"/>
    </row>
    <row r="25" spans="1:7" ht="14.4" customHeight="1" x14ac:dyDescent="0.3">
      <c r="A25">
        <v>16</v>
      </c>
      <c r="B25" s="132" t="str">
        <f>IF(ISBLANK(A25),"",VLOOKUP(A25,'chlapci presence'!$A$2:$J$100,3)&amp;" "&amp;VLOOKUP(A25,'chlapci presence'!$A$2:$J$100,4))</f>
        <v>Farský Alexander</v>
      </c>
      <c r="C25" s="132"/>
      <c r="D25" s="31"/>
      <c r="F25" s="31"/>
      <c r="G25" s="31"/>
    </row>
    <row r="26" spans="1:7" ht="14.4" customHeight="1" x14ac:dyDescent="0.3">
      <c r="B26" s="133" t="str">
        <f>IF(ISBLANK(A25),"",VLOOKUP(A25,'chlapci presence'!$A$2:$J$100,7))</f>
        <v>TJ Sokol PP Hradec Králové 2</v>
      </c>
      <c r="C26" s="133"/>
      <c r="F26" s="32" t="s">
        <v>181</v>
      </c>
      <c r="G26" s="31"/>
    </row>
    <row r="27" spans="1:7" ht="14.4" customHeight="1" x14ac:dyDescent="0.3">
      <c r="A27">
        <v>15</v>
      </c>
      <c r="B27" s="132" t="str">
        <f>IF(ISBLANK(A27),"",VLOOKUP(A27,'chlapci presence'!$A$2:$J$100,3)&amp;" "&amp;VLOOKUP(A27,'chlapci presence'!$A$2:$J$100,4))</f>
        <v>Fuksa Lukáš</v>
      </c>
      <c r="C27" s="132"/>
      <c r="F27" s="31"/>
    </row>
    <row r="28" spans="1:7" ht="14.4" customHeight="1" x14ac:dyDescent="0.3">
      <c r="B28" s="133" t="str">
        <f>IF(ISBLANK(A27),"",VLOOKUP(A27,'chlapci presence'!$A$2:$J$100,7))</f>
        <v>TTC Kostelec nad Orlicí</v>
      </c>
      <c r="C28" s="134"/>
      <c r="D28" s="32" t="s">
        <v>179</v>
      </c>
      <c r="F28" s="31"/>
    </row>
    <row r="29" spans="1:7" ht="14.4" customHeight="1" x14ac:dyDescent="0.3">
      <c r="A29">
        <v>26</v>
      </c>
      <c r="B29" s="132" t="str">
        <f>IF(ISBLANK(A29),"",VLOOKUP(A29,'chlapci presence'!$A$2:$J$100,3)&amp;" "&amp;VLOOKUP(A29,'chlapci presence'!$A$2:$J$100,4))</f>
        <v>Komárek Ondřej</v>
      </c>
      <c r="C29" s="132"/>
      <c r="D29" s="31"/>
      <c r="E29" s="31"/>
      <c r="F29" s="31"/>
    </row>
    <row r="30" spans="1:7" ht="14.4" customHeight="1" x14ac:dyDescent="0.3">
      <c r="B30" s="133" t="str">
        <f>IF(ISBLANK(A29),"",VLOOKUP(A29,'chlapci presence'!$A$2:$J$100,7))</f>
        <v>Jiskra Nový Bydžov</v>
      </c>
      <c r="C30" s="133"/>
      <c r="E30" s="32" t="s">
        <v>181</v>
      </c>
      <c r="F30" s="31"/>
    </row>
    <row r="31" spans="1:7" ht="14.4" customHeight="1" x14ac:dyDescent="0.3">
      <c r="A31">
        <v>30</v>
      </c>
      <c r="B31" s="132" t="str">
        <f>IF(ISBLANK(A31),"",VLOOKUP(A31,'chlapci presence'!$A$2:$J$100,3)&amp;" "&amp;VLOOKUP(A31,'chlapci presence'!$A$2:$J$100,4))</f>
        <v>Vítek Michael</v>
      </c>
      <c r="C31" s="132"/>
      <c r="E31" s="31"/>
    </row>
    <row r="32" spans="1:7" ht="14.4" customHeight="1" x14ac:dyDescent="0.3">
      <c r="B32" s="133" t="str">
        <f>IF(ISBLANK(A31),"",VLOOKUP(A31,'chlapci presence'!$A$2:$J$100,7))</f>
        <v>Sokol Jaroměř-Josefov 2</v>
      </c>
      <c r="C32" s="134"/>
      <c r="D32" s="32" t="s">
        <v>180</v>
      </c>
      <c r="E32" s="31"/>
    </row>
    <row r="33" spans="1:4" x14ac:dyDescent="0.3">
      <c r="A33">
        <v>14</v>
      </c>
      <c r="B33" s="132" t="str">
        <f>IF(ISBLANK(A33),"",VLOOKUP(A33,'chlapci presence'!$A$2:$J$100,3)&amp;" "&amp;VLOOKUP(A33,'chlapci presence'!$A$2:$J$100,4))</f>
        <v>Jetenský Jan</v>
      </c>
      <c r="C33" s="132"/>
      <c r="D33" s="31"/>
    </row>
    <row r="34" spans="1:4" x14ac:dyDescent="0.3">
      <c r="B34" s="133" t="str">
        <f>IF(ISBLANK(A33),"",VLOOKUP(A33,'chlapci presence'!$A$2:$J$100,7))</f>
        <v>Tesla Pardubice</v>
      </c>
      <c r="C34" s="133"/>
    </row>
  </sheetData>
  <mergeCells count="3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27:C27"/>
    <mergeCell ref="B28:C28"/>
    <mergeCell ref="B29:C29"/>
    <mergeCell ref="B30:C30"/>
    <mergeCell ref="B31:C31"/>
    <mergeCell ref="B32:C3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J13" sqref="J13"/>
    </sheetView>
  </sheetViews>
  <sheetFormatPr defaultRowHeight="14.4" x14ac:dyDescent="0.3"/>
  <cols>
    <col min="1" max="1" width="6.77734375" bestFit="1" customWidth="1"/>
    <col min="2" max="2" width="7.77734375" bestFit="1" customWidth="1"/>
    <col min="3" max="3" width="9.33203125" bestFit="1" customWidth="1"/>
    <col min="4" max="4" width="9.109375" bestFit="1" customWidth="1"/>
    <col min="5" max="5" width="11.109375" bestFit="1" customWidth="1"/>
    <col min="6" max="6" width="5.6640625" bestFit="1" customWidth="1"/>
    <col min="7" max="7" width="24.5546875" bestFit="1" customWidth="1"/>
    <col min="8" max="8" width="5" bestFit="1" customWidth="1"/>
  </cols>
  <sheetData>
    <row r="1" spans="1:8" x14ac:dyDescent="0.3">
      <c r="A1" t="s">
        <v>194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195</v>
      </c>
    </row>
    <row r="2" spans="1:8" x14ac:dyDescent="0.3">
      <c r="A2" t="s">
        <v>126</v>
      </c>
      <c r="B2">
        <v>81466</v>
      </c>
      <c r="C2" t="s">
        <v>29</v>
      </c>
      <c r="D2" t="s">
        <v>30</v>
      </c>
      <c r="E2">
        <v>2010</v>
      </c>
      <c r="F2" t="s">
        <v>31</v>
      </c>
      <c r="G2" t="s">
        <v>32</v>
      </c>
      <c r="H2">
        <v>120</v>
      </c>
    </row>
    <row r="3" spans="1:8" x14ac:dyDescent="0.3">
      <c r="A3" t="s">
        <v>127</v>
      </c>
      <c r="B3">
        <v>73922</v>
      </c>
      <c r="C3" t="s">
        <v>33</v>
      </c>
      <c r="D3" t="s">
        <v>34</v>
      </c>
      <c r="E3">
        <v>2011</v>
      </c>
      <c r="F3" t="s">
        <v>31</v>
      </c>
      <c r="G3" t="s">
        <v>32</v>
      </c>
      <c r="H3">
        <v>90</v>
      </c>
    </row>
    <row r="4" spans="1:8" x14ac:dyDescent="0.3">
      <c r="A4" t="s">
        <v>196</v>
      </c>
      <c r="B4">
        <v>78198</v>
      </c>
      <c r="C4" t="s">
        <v>25</v>
      </c>
      <c r="D4" t="s">
        <v>26</v>
      </c>
      <c r="E4">
        <v>2009</v>
      </c>
      <c r="F4" t="s">
        <v>27</v>
      </c>
      <c r="G4" t="s">
        <v>28</v>
      </c>
      <c r="H4">
        <v>60</v>
      </c>
    </row>
    <row r="5" spans="1:8" x14ac:dyDescent="0.3">
      <c r="A5" t="s">
        <v>196</v>
      </c>
      <c r="B5">
        <v>87666</v>
      </c>
      <c r="C5" t="s">
        <v>35</v>
      </c>
      <c r="D5" t="s">
        <v>36</v>
      </c>
      <c r="E5">
        <v>2010</v>
      </c>
      <c r="F5" t="s">
        <v>37</v>
      </c>
      <c r="G5" t="s">
        <v>38</v>
      </c>
      <c r="H5">
        <v>60</v>
      </c>
    </row>
    <row r="6" spans="1:8" x14ac:dyDescent="0.3">
      <c r="A6" t="s">
        <v>201</v>
      </c>
      <c r="B6">
        <v>74906</v>
      </c>
      <c r="C6" t="s">
        <v>59</v>
      </c>
      <c r="D6" t="s">
        <v>36</v>
      </c>
      <c r="E6">
        <v>2009</v>
      </c>
      <c r="F6" t="s">
        <v>53</v>
      </c>
      <c r="G6" t="s">
        <v>54</v>
      </c>
      <c r="H6">
        <v>30</v>
      </c>
    </row>
    <row r="7" spans="1:8" x14ac:dyDescent="0.3">
      <c r="A7" t="s">
        <v>201</v>
      </c>
      <c r="B7">
        <v>74365</v>
      </c>
      <c r="C7" t="s">
        <v>49</v>
      </c>
      <c r="D7" t="s">
        <v>30</v>
      </c>
      <c r="E7">
        <v>2010</v>
      </c>
      <c r="F7" t="s">
        <v>47</v>
      </c>
      <c r="G7" t="s">
        <v>48</v>
      </c>
      <c r="H7">
        <v>30</v>
      </c>
    </row>
    <row r="8" spans="1:8" x14ac:dyDescent="0.3">
      <c r="A8" t="s">
        <v>201</v>
      </c>
      <c r="B8">
        <v>71094</v>
      </c>
      <c r="C8" t="s">
        <v>45</v>
      </c>
      <c r="D8" t="s">
        <v>46</v>
      </c>
      <c r="E8">
        <v>2012</v>
      </c>
      <c r="F8" t="s">
        <v>47</v>
      </c>
      <c r="G8" t="s">
        <v>48</v>
      </c>
      <c r="H8">
        <v>30</v>
      </c>
    </row>
    <row r="9" spans="1:8" x14ac:dyDescent="0.3">
      <c r="A9" t="s">
        <v>201</v>
      </c>
      <c r="B9">
        <v>81139</v>
      </c>
      <c r="C9" t="s">
        <v>44</v>
      </c>
      <c r="D9" t="s">
        <v>40</v>
      </c>
      <c r="E9">
        <v>2011</v>
      </c>
      <c r="F9" t="s">
        <v>27</v>
      </c>
      <c r="G9" t="s">
        <v>28</v>
      </c>
      <c r="H9">
        <v>30</v>
      </c>
    </row>
    <row r="10" spans="1:8" x14ac:dyDescent="0.3">
      <c r="A10" t="s">
        <v>202</v>
      </c>
      <c r="B10">
        <v>70324</v>
      </c>
      <c r="C10" t="s">
        <v>41</v>
      </c>
      <c r="D10" t="s">
        <v>42</v>
      </c>
      <c r="E10">
        <v>2008</v>
      </c>
      <c r="F10" t="s">
        <v>37</v>
      </c>
      <c r="G10" t="s">
        <v>43</v>
      </c>
      <c r="H10">
        <v>15</v>
      </c>
    </row>
    <row r="11" spans="1:8" x14ac:dyDescent="0.3">
      <c r="A11" t="s">
        <v>202</v>
      </c>
      <c r="B11">
        <v>84231</v>
      </c>
      <c r="C11" t="s">
        <v>52</v>
      </c>
      <c r="D11" t="s">
        <v>36</v>
      </c>
      <c r="E11">
        <v>2012</v>
      </c>
      <c r="F11" t="s">
        <v>53</v>
      </c>
      <c r="G11" t="s">
        <v>54</v>
      </c>
      <c r="H11">
        <v>15</v>
      </c>
    </row>
    <row r="12" spans="1:8" x14ac:dyDescent="0.3">
      <c r="A12" t="s">
        <v>202</v>
      </c>
      <c r="B12">
        <v>78247</v>
      </c>
      <c r="C12" t="s">
        <v>55</v>
      </c>
      <c r="D12" t="s">
        <v>56</v>
      </c>
      <c r="E12">
        <v>2010</v>
      </c>
      <c r="F12" t="s">
        <v>57</v>
      </c>
      <c r="G12" t="s">
        <v>58</v>
      </c>
      <c r="H12">
        <v>15</v>
      </c>
    </row>
    <row r="13" spans="1:8" x14ac:dyDescent="0.3">
      <c r="A13" t="s">
        <v>202</v>
      </c>
      <c r="B13">
        <v>80279</v>
      </c>
      <c r="C13" t="s">
        <v>66</v>
      </c>
      <c r="D13" t="s">
        <v>51</v>
      </c>
      <c r="E13">
        <v>2009</v>
      </c>
      <c r="F13" t="s">
        <v>31</v>
      </c>
      <c r="G13" t="s">
        <v>32</v>
      </c>
      <c r="H13">
        <v>15</v>
      </c>
    </row>
    <row r="14" spans="1:8" x14ac:dyDescent="0.3">
      <c r="A14" t="s">
        <v>202</v>
      </c>
      <c r="B14">
        <v>70885</v>
      </c>
      <c r="C14" t="s">
        <v>50</v>
      </c>
      <c r="D14" t="s">
        <v>51</v>
      </c>
      <c r="E14">
        <v>2010</v>
      </c>
      <c r="F14" t="s">
        <v>27</v>
      </c>
      <c r="G14" t="s">
        <v>28</v>
      </c>
      <c r="H14">
        <v>15</v>
      </c>
    </row>
    <row r="15" spans="1:8" x14ac:dyDescent="0.3">
      <c r="A15" t="s">
        <v>202</v>
      </c>
      <c r="B15">
        <v>78606</v>
      </c>
      <c r="C15" t="s">
        <v>67</v>
      </c>
      <c r="D15" t="s">
        <v>68</v>
      </c>
      <c r="E15">
        <v>2011</v>
      </c>
      <c r="F15" t="s">
        <v>57</v>
      </c>
      <c r="G15" t="s">
        <v>62</v>
      </c>
      <c r="H15">
        <v>15</v>
      </c>
    </row>
    <row r="16" spans="1:8" x14ac:dyDescent="0.3">
      <c r="A16" t="s">
        <v>203</v>
      </c>
      <c r="B16">
        <v>85508</v>
      </c>
      <c r="C16" t="s">
        <v>60</v>
      </c>
      <c r="D16" t="s">
        <v>51</v>
      </c>
      <c r="E16">
        <v>2011</v>
      </c>
      <c r="F16" t="s">
        <v>53</v>
      </c>
      <c r="G16" t="s">
        <v>54</v>
      </c>
      <c r="H16">
        <v>8</v>
      </c>
    </row>
    <row r="17" spans="1:8" x14ac:dyDescent="0.3">
      <c r="A17" t="s">
        <v>204</v>
      </c>
      <c r="B17">
        <v>85410</v>
      </c>
      <c r="C17" t="s">
        <v>61</v>
      </c>
      <c r="D17" t="s">
        <v>36</v>
      </c>
      <c r="E17">
        <v>2007</v>
      </c>
      <c r="F17" t="s">
        <v>57</v>
      </c>
      <c r="G17" t="s">
        <v>62</v>
      </c>
      <c r="H17">
        <v>5</v>
      </c>
    </row>
    <row r="18" spans="1:8" x14ac:dyDescent="0.3">
      <c r="A18" t="s">
        <v>205</v>
      </c>
      <c r="B18">
        <v>87949</v>
      </c>
      <c r="C18" t="s">
        <v>93</v>
      </c>
      <c r="D18" t="s">
        <v>42</v>
      </c>
      <c r="E18">
        <v>2011</v>
      </c>
      <c r="F18" t="s">
        <v>81</v>
      </c>
      <c r="G18" t="s">
        <v>82</v>
      </c>
      <c r="H18">
        <v>4</v>
      </c>
    </row>
    <row r="19" spans="1:8" x14ac:dyDescent="0.3">
      <c r="A19" t="s">
        <v>205</v>
      </c>
      <c r="B19">
        <v>83098</v>
      </c>
      <c r="C19" t="s">
        <v>63</v>
      </c>
      <c r="D19" t="s">
        <v>64</v>
      </c>
      <c r="E19">
        <v>2010</v>
      </c>
      <c r="F19" t="s">
        <v>27</v>
      </c>
      <c r="G19" t="s">
        <v>28</v>
      </c>
      <c r="H19">
        <v>4</v>
      </c>
    </row>
    <row r="20" spans="1:8" x14ac:dyDescent="0.3">
      <c r="A20" t="s">
        <v>206</v>
      </c>
      <c r="B20">
        <v>82113</v>
      </c>
      <c r="C20" t="s">
        <v>39</v>
      </c>
      <c r="D20" t="s">
        <v>40</v>
      </c>
      <c r="E20">
        <v>2012</v>
      </c>
      <c r="F20" t="s">
        <v>27</v>
      </c>
      <c r="G20" t="s">
        <v>28</v>
      </c>
      <c r="H20">
        <v>2</v>
      </c>
    </row>
    <row r="21" spans="1:8" x14ac:dyDescent="0.3">
      <c r="A21" t="s">
        <v>206</v>
      </c>
      <c r="B21">
        <v>86238</v>
      </c>
      <c r="C21" t="s">
        <v>69</v>
      </c>
      <c r="D21" t="s">
        <v>70</v>
      </c>
      <c r="E21">
        <v>2011</v>
      </c>
      <c r="F21" t="s">
        <v>37</v>
      </c>
      <c r="G21" t="s">
        <v>71</v>
      </c>
      <c r="H21">
        <v>2</v>
      </c>
    </row>
    <row r="22" spans="1:8" x14ac:dyDescent="0.3">
      <c r="A22" t="s">
        <v>206</v>
      </c>
      <c r="B22">
        <v>82623</v>
      </c>
      <c r="C22" t="s">
        <v>78</v>
      </c>
      <c r="D22" t="s">
        <v>79</v>
      </c>
      <c r="E22">
        <v>2010</v>
      </c>
      <c r="F22" t="s">
        <v>37</v>
      </c>
      <c r="G22" t="s">
        <v>71</v>
      </c>
      <c r="H22">
        <v>2</v>
      </c>
    </row>
    <row r="23" spans="1:8" x14ac:dyDescent="0.3">
      <c r="A23" t="s">
        <v>206</v>
      </c>
      <c r="B23">
        <v>85409</v>
      </c>
      <c r="C23" t="s">
        <v>61</v>
      </c>
      <c r="D23" t="s">
        <v>42</v>
      </c>
      <c r="E23">
        <v>2009</v>
      </c>
      <c r="F23" t="s">
        <v>57</v>
      </c>
      <c r="G23" t="s">
        <v>62</v>
      </c>
      <c r="H23">
        <v>3</v>
      </c>
    </row>
    <row r="24" spans="1:8" x14ac:dyDescent="0.3">
      <c r="A24" t="s">
        <v>207</v>
      </c>
      <c r="B24">
        <v>81159</v>
      </c>
      <c r="C24" t="s">
        <v>83</v>
      </c>
      <c r="D24" t="s">
        <v>51</v>
      </c>
      <c r="E24">
        <v>2012</v>
      </c>
      <c r="F24" t="s">
        <v>47</v>
      </c>
      <c r="G24" t="s">
        <v>48</v>
      </c>
      <c r="H24">
        <v>0</v>
      </c>
    </row>
    <row r="25" spans="1:8" x14ac:dyDescent="0.3">
      <c r="A25" t="s">
        <v>207</v>
      </c>
      <c r="B25">
        <v>77630</v>
      </c>
      <c r="C25" t="s">
        <v>75</v>
      </c>
      <c r="D25" t="s">
        <v>36</v>
      </c>
      <c r="E25">
        <v>2010</v>
      </c>
      <c r="F25" t="s">
        <v>47</v>
      </c>
      <c r="G25" t="s">
        <v>48</v>
      </c>
      <c r="H25">
        <v>0</v>
      </c>
    </row>
    <row r="26" spans="1:8" x14ac:dyDescent="0.3">
      <c r="A26" t="s">
        <v>207</v>
      </c>
      <c r="B26">
        <v>82772</v>
      </c>
      <c r="C26" t="s">
        <v>76</v>
      </c>
      <c r="D26" t="s">
        <v>77</v>
      </c>
      <c r="E26">
        <v>2010</v>
      </c>
      <c r="F26" t="s">
        <v>31</v>
      </c>
      <c r="G26" t="s">
        <v>74</v>
      </c>
      <c r="H26">
        <v>1</v>
      </c>
    </row>
    <row r="27" spans="1:8" x14ac:dyDescent="0.3">
      <c r="A27" t="s">
        <v>207</v>
      </c>
      <c r="B27">
        <v>73675</v>
      </c>
      <c r="C27" t="s">
        <v>84</v>
      </c>
      <c r="D27" t="s">
        <v>85</v>
      </c>
      <c r="E27">
        <v>2011</v>
      </c>
      <c r="F27" t="s">
        <v>47</v>
      </c>
      <c r="G27" t="s">
        <v>48</v>
      </c>
      <c r="H27">
        <v>0</v>
      </c>
    </row>
    <row r="28" spans="1:8" x14ac:dyDescent="0.3">
      <c r="A28" t="s">
        <v>207</v>
      </c>
      <c r="B28">
        <v>79348</v>
      </c>
      <c r="C28" t="s">
        <v>72</v>
      </c>
      <c r="D28" t="s">
        <v>73</v>
      </c>
      <c r="E28">
        <v>2008</v>
      </c>
      <c r="F28" t="s">
        <v>31</v>
      </c>
      <c r="G28" t="s">
        <v>74</v>
      </c>
      <c r="H28">
        <v>0</v>
      </c>
    </row>
    <row r="29" spans="1:8" x14ac:dyDescent="0.3">
      <c r="A29" t="s">
        <v>207</v>
      </c>
      <c r="B29">
        <v>83099</v>
      </c>
      <c r="C29" t="s">
        <v>80</v>
      </c>
      <c r="D29" t="s">
        <v>30</v>
      </c>
      <c r="E29">
        <v>2012</v>
      </c>
      <c r="F29" t="s">
        <v>81</v>
      </c>
      <c r="G29" t="s">
        <v>82</v>
      </c>
      <c r="H29">
        <v>0</v>
      </c>
    </row>
    <row r="30" spans="1:8" x14ac:dyDescent="0.3">
      <c r="A30" t="s">
        <v>207</v>
      </c>
      <c r="B30">
        <v>83469</v>
      </c>
      <c r="C30" t="s">
        <v>88</v>
      </c>
      <c r="D30" t="s">
        <v>89</v>
      </c>
      <c r="E30">
        <v>2018</v>
      </c>
      <c r="F30" t="s">
        <v>47</v>
      </c>
      <c r="G30" t="s">
        <v>48</v>
      </c>
      <c r="H30"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4" sqref="A4:G16"/>
    </sheetView>
  </sheetViews>
  <sheetFormatPr defaultRowHeight="14.4" x14ac:dyDescent="0.3"/>
  <cols>
    <col min="7" max="7" width="24.5546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 t="s">
        <v>9</v>
      </c>
      <c r="I2" s="1" t="s">
        <v>9</v>
      </c>
      <c r="J2" s="1" t="s">
        <v>8</v>
      </c>
    </row>
    <row r="3" spans="1:10" x14ac:dyDescent="0.3">
      <c r="A3" s="3"/>
      <c r="B3" s="3"/>
      <c r="C3" s="3"/>
      <c r="D3" s="3"/>
      <c r="E3" s="3"/>
      <c r="F3" s="3"/>
      <c r="G3" s="3"/>
      <c r="H3" s="4"/>
      <c r="I3" s="4"/>
      <c r="J3" s="4"/>
    </row>
    <row r="4" spans="1:10" x14ac:dyDescent="0.3">
      <c r="A4">
        <v>1</v>
      </c>
      <c r="B4">
        <v>70856</v>
      </c>
      <c r="C4" t="s">
        <v>94</v>
      </c>
      <c r="D4" t="s">
        <v>95</v>
      </c>
      <c r="E4">
        <v>2008</v>
      </c>
      <c r="F4" t="s">
        <v>27</v>
      </c>
      <c r="G4" t="s">
        <v>28</v>
      </c>
      <c r="H4">
        <v>16</v>
      </c>
      <c r="J4">
        <v>1</v>
      </c>
    </row>
    <row r="5" spans="1:10" x14ac:dyDescent="0.3">
      <c r="A5">
        <v>2</v>
      </c>
      <c r="B5">
        <v>66723</v>
      </c>
      <c r="C5" t="s">
        <v>96</v>
      </c>
      <c r="D5" t="s">
        <v>97</v>
      </c>
      <c r="E5">
        <v>2009</v>
      </c>
      <c r="F5" t="s">
        <v>57</v>
      </c>
      <c r="G5" t="s">
        <v>58</v>
      </c>
      <c r="H5">
        <v>18</v>
      </c>
      <c r="I5">
        <v>14</v>
      </c>
      <c r="J5">
        <v>3</v>
      </c>
    </row>
    <row r="6" spans="1:10" x14ac:dyDescent="0.3">
      <c r="A6">
        <v>3</v>
      </c>
      <c r="B6">
        <v>70765</v>
      </c>
      <c r="C6" t="s">
        <v>98</v>
      </c>
      <c r="D6" t="s">
        <v>99</v>
      </c>
      <c r="E6">
        <v>2009</v>
      </c>
      <c r="F6" t="s">
        <v>27</v>
      </c>
      <c r="G6" t="s">
        <v>28</v>
      </c>
      <c r="H6">
        <v>19</v>
      </c>
      <c r="I6">
        <v>18</v>
      </c>
      <c r="J6">
        <v>8</v>
      </c>
    </row>
    <row r="7" spans="1:10" x14ac:dyDescent="0.3">
      <c r="A7">
        <v>4</v>
      </c>
      <c r="B7">
        <v>74162</v>
      </c>
      <c r="C7" t="s">
        <v>100</v>
      </c>
      <c r="D7" t="s">
        <v>101</v>
      </c>
      <c r="E7">
        <v>2010</v>
      </c>
      <c r="F7" t="s">
        <v>27</v>
      </c>
      <c r="G7" t="s">
        <v>28</v>
      </c>
      <c r="J7">
        <v>7</v>
      </c>
    </row>
    <row r="8" spans="1:10" x14ac:dyDescent="0.3">
      <c r="A8">
        <v>5</v>
      </c>
      <c r="B8">
        <v>80231</v>
      </c>
      <c r="C8" t="s">
        <v>102</v>
      </c>
      <c r="D8" t="s">
        <v>103</v>
      </c>
      <c r="E8">
        <v>2010</v>
      </c>
      <c r="F8" t="s">
        <v>104</v>
      </c>
      <c r="G8" t="s">
        <v>105</v>
      </c>
      <c r="J8">
        <v>8</v>
      </c>
    </row>
    <row r="9" spans="1:10" x14ac:dyDescent="0.3">
      <c r="A9">
        <v>6</v>
      </c>
      <c r="B9">
        <v>82995</v>
      </c>
      <c r="C9" t="s">
        <v>106</v>
      </c>
      <c r="D9" t="s">
        <v>107</v>
      </c>
      <c r="E9">
        <v>2014</v>
      </c>
      <c r="F9" t="s">
        <v>57</v>
      </c>
      <c r="G9" t="s">
        <v>58</v>
      </c>
      <c r="J9">
        <v>11</v>
      </c>
    </row>
    <row r="10" spans="1:10" x14ac:dyDescent="0.3">
      <c r="A10">
        <v>7</v>
      </c>
      <c r="B10">
        <v>78607</v>
      </c>
      <c r="C10" t="s">
        <v>108</v>
      </c>
      <c r="D10" t="s">
        <v>109</v>
      </c>
      <c r="E10">
        <v>2010</v>
      </c>
      <c r="F10" t="s">
        <v>57</v>
      </c>
      <c r="G10" t="s">
        <v>62</v>
      </c>
      <c r="J10">
        <v>12</v>
      </c>
    </row>
    <row r="11" spans="1:10" x14ac:dyDescent="0.3">
      <c r="A11">
        <v>8</v>
      </c>
      <c r="B11">
        <v>78609</v>
      </c>
      <c r="C11" t="s">
        <v>110</v>
      </c>
      <c r="D11" t="s">
        <v>111</v>
      </c>
      <c r="E11">
        <v>2010</v>
      </c>
      <c r="F11" t="s">
        <v>112</v>
      </c>
      <c r="G11" t="s">
        <v>113</v>
      </c>
      <c r="J11">
        <v>13</v>
      </c>
    </row>
    <row r="12" spans="1:10" x14ac:dyDescent="0.3">
      <c r="A12">
        <v>9</v>
      </c>
      <c r="B12">
        <v>81487</v>
      </c>
      <c r="C12" t="s">
        <v>114</v>
      </c>
      <c r="D12" t="s">
        <v>115</v>
      </c>
      <c r="E12">
        <v>2014</v>
      </c>
      <c r="F12" t="s">
        <v>57</v>
      </c>
      <c r="G12" t="s">
        <v>58</v>
      </c>
      <c r="J12">
        <v>15</v>
      </c>
    </row>
    <row r="13" spans="1:10" x14ac:dyDescent="0.3">
      <c r="A13">
        <v>10</v>
      </c>
      <c r="B13">
        <v>84147</v>
      </c>
      <c r="C13" t="s">
        <v>116</v>
      </c>
      <c r="D13" t="s">
        <v>117</v>
      </c>
      <c r="E13">
        <v>2012</v>
      </c>
      <c r="F13" t="s">
        <v>27</v>
      </c>
      <c r="G13" t="s">
        <v>118</v>
      </c>
      <c r="J13">
        <v>18</v>
      </c>
    </row>
    <row r="14" spans="1:10" x14ac:dyDescent="0.3">
      <c r="A14">
        <v>11</v>
      </c>
      <c r="B14">
        <v>82013</v>
      </c>
      <c r="C14" t="s">
        <v>119</v>
      </c>
      <c r="D14" t="s">
        <v>120</v>
      </c>
      <c r="E14">
        <v>2011</v>
      </c>
      <c r="F14" t="s">
        <v>37</v>
      </c>
      <c r="G14" t="s">
        <v>71</v>
      </c>
      <c r="J14" s="1" t="s">
        <v>14</v>
      </c>
    </row>
    <row r="15" spans="1:10" x14ac:dyDescent="0.3">
      <c r="A15">
        <v>12</v>
      </c>
      <c r="B15">
        <v>82992</v>
      </c>
      <c r="C15" t="s">
        <v>121</v>
      </c>
      <c r="D15" t="s">
        <v>122</v>
      </c>
      <c r="E15">
        <v>2012</v>
      </c>
      <c r="F15" t="s">
        <v>27</v>
      </c>
      <c r="G15" t="s">
        <v>118</v>
      </c>
      <c r="J15" s="1" t="s">
        <v>14</v>
      </c>
    </row>
    <row r="16" spans="1:10" x14ac:dyDescent="0.3">
      <c r="A16">
        <v>13</v>
      </c>
      <c r="B16">
        <v>66181</v>
      </c>
      <c r="C16" t="s">
        <v>123</v>
      </c>
      <c r="D16" t="s">
        <v>124</v>
      </c>
      <c r="E16">
        <v>2010</v>
      </c>
      <c r="F16" t="s">
        <v>47</v>
      </c>
      <c r="G16" t="s">
        <v>48</v>
      </c>
      <c r="J16" s="1" t="s">
        <v>14</v>
      </c>
    </row>
    <row r="17" spans="1:10" x14ac:dyDescent="0.3">
      <c r="A17" s="1"/>
      <c r="B17" s="1"/>
      <c r="C17" s="1"/>
      <c r="D17" s="1"/>
      <c r="E17" s="1"/>
      <c r="F17" s="1"/>
      <c r="G17" s="1"/>
      <c r="H17" s="2"/>
      <c r="J17" s="2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zoomScale="85" zoomScaleNormal="85" workbookViewId="0">
      <selection activeCell="AC32" sqref="AC32"/>
    </sheetView>
  </sheetViews>
  <sheetFormatPr defaultRowHeight="14.4" x14ac:dyDescent="0.3"/>
  <cols>
    <col min="1" max="1" width="6" bestFit="1" customWidth="1"/>
    <col min="2" max="2" width="3.44140625" customWidth="1"/>
    <col min="3" max="3" width="11.44140625" customWidth="1"/>
    <col min="4" max="4" width="13.33203125" customWidth="1"/>
    <col min="5" max="5" width="4.33203125" style="22" customWidth="1"/>
    <col min="6" max="6" width="1.6640625" style="22" customWidth="1"/>
    <col min="7" max="8" width="4.33203125" style="22" customWidth="1"/>
    <col min="9" max="9" width="1.6640625" style="22" customWidth="1"/>
    <col min="10" max="11" width="4.33203125" style="22" customWidth="1"/>
    <col min="12" max="12" width="1.6640625" style="22" customWidth="1"/>
    <col min="13" max="14" width="4.33203125" style="22" customWidth="1"/>
    <col min="15" max="15" width="1.6640625" style="22" customWidth="1"/>
    <col min="16" max="17" width="4.33203125" style="22" customWidth="1"/>
    <col min="18" max="18" width="1.6640625" style="22" customWidth="1"/>
    <col min="19" max="20" width="4.33203125" style="22" customWidth="1"/>
    <col min="21" max="21" width="1.6640625" style="22" customWidth="1"/>
    <col min="22" max="22" width="4.33203125" style="22" customWidth="1"/>
    <col min="23" max="23" width="4.33203125" style="23" customWidth="1"/>
    <col min="24" max="24" width="1.6640625" style="22" customWidth="1"/>
    <col min="25" max="26" width="4.33203125" style="24" customWidth="1"/>
    <col min="27" max="27" width="1.6640625" style="24" customWidth="1"/>
    <col min="28" max="28" width="4.33203125" style="22" customWidth="1"/>
    <col min="29" max="29" width="6.5546875" customWidth="1"/>
    <col min="30" max="30" width="2.33203125" bestFit="1" customWidth="1"/>
    <col min="31" max="31" width="17.33203125" bestFit="1" customWidth="1"/>
    <col min="32" max="32" width="2.44140625" bestFit="1" customWidth="1"/>
    <col min="33" max="33" width="17.33203125" bestFit="1" customWidth="1"/>
    <col min="34" max="38" width="5.109375" bestFit="1" customWidth="1"/>
    <col min="39" max="41" width="4.33203125" customWidth="1"/>
    <col min="42" max="42" width="8.44140625" bestFit="1" customWidth="1"/>
  </cols>
  <sheetData>
    <row r="1" spans="1:44" ht="15" thickBot="1" x14ac:dyDescent="0.35">
      <c r="B1" s="84" t="s">
        <v>10</v>
      </c>
      <c r="C1" s="85"/>
      <c r="D1" s="29" t="s">
        <v>128</v>
      </c>
      <c r="E1" s="84">
        <v>1</v>
      </c>
      <c r="F1" s="85"/>
      <c r="G1" s="87"/>
      <c r="H1" s="86">
        <v>2</v>
      </c>
      <c r="I1" s="85"/>
      <c r="J1" s="87"/>
      <c r="K1" s="86">
        <v>3</v>
      </c>
      <c r="L1" s="85"/>
      <c r="M1" s="87"/>
      <c r="N1" s="86">
        <v>4</v>
      </c>
      <c r="O1" s="85"/>
      <c r="P1" s="87"/>
      <c r="Q1" s="86">
        <v>5</v>
      </c>
      <c r="R1" s="85"/>
      <c r="S1" s="88"/>
      <c r="T1" s="84" t="s">
        <v>11</v>
      </c>
      <c r="U1" s="85"/>
      <c r="V1" s="87"/>
      <c r="W1" s="86" t="s">
        <v>12</v>
      </c>
      <c r="X1" s="85"/>
      <c r="Y1" s="87"/>
      <c r="Z1" s="86" t="s">
        <v>13</v>
      </c>
      <c r="AA1" s="85"/>
      <c r="AB1" s="88"/>
    </row>
    <row r="2" spans="1:44" ht="14.4" customHeight="1" x14ac:dyDescent="0.3">
      <c r="A2" s="89">
        <v>3</v>
      </c>
      <c r="B2" s="90">
        <v>1</v>
      </c>
      <c r="C2" s="91" t="str">
        <f>IF(ISBLANK(A2),"",VLOOKUP(A2,'dívky presence'!$A$2:$J$100,3)&amp;" "&amp;VLOOKUP(A2,'dívky presence'!$A$2:$J$100,4))</f>
        <v>Ciborová Natálie</v>
      </c>
      <c r="D2" s="92"/>
      <c r="E2" s="93" t="s">
        <v>22</v>
      </c>
      <c r="F2" s="94"/>
      <c r="G2" s="95"/>
      <c r="H2" s="25">
        <f>AM5</f>
        <v>3</v>
      </c>
      <c r="I2" s="26" t="s">
        <v>14</v>
      </c>
      <c r="J2" s="27">
        <f>AN5</f>
        <v>0</v>
      </c>
      <c r="K2" s="26">
        <f>AN12</f>
        <v>3</v>
      </c>
      <c r="L2" s="26" t="s">
        <v>14</v>
      </c>
      <c r="M2" s="26">
        <f>AM12</f>
        <v>0</v>
      </c>
      <c r="N2" s="25">
        <f>AM7</f>
        <v>3</v>
      </c>
      <c r="O2" s="26" t="s">
        <v>14</v>
      </c>
      <c r="P2" s="26">
        <f>AN7</f>
        <v>0</v>
      </c>
      <c r="Q2" s="25">
        <f>AN10</f>
        <v>3</v>
      </c>
      <c r="R2" s="26" t="s">
        <v>14</v>
      </c>
      <c r="S2" s="28">
        <f>AM10</f>
        <v>0</v>
      </c>
      <c r="T2" s="127">
        <f>IF(H2="",0,IF(H2=3,2,1))+IF(K2="",0,IF(K2=3,2,1))+IF(N2="",0,IF(N2=3,2,1))+IF(Q2="",0,IF(Q2=3,2,1))</f>
        <v>8</v>
      </c>
      <c r="U2" s="128"/>
      <c r="V2" s="129"/>
      <c r="W2" s="130">
        <f>IF(H2="",0,H2)+IF(K2="",0,K2)+IF(N2="",0,N2)+IF(Q2="",0,Q2)</f>
        <v>12</v>
      </c>
      <c r="X2" s="128" t="s">
        <v>14</v>
      </c>
      <c r="Y2" s="131">
        <f>IF(J2="",0,J2)+IF(M2="",0,M2)+IF(P2="",0,P2)+IF(S2="",0,S2)</f>
        <v>0</v>
      </c>
      <c r="Z2" s="101" t="s">
        <v>126</v>
      </c>
      <c r="AA2" s="102"/>
      <c r="AB2" s="103"/>
      <c r="AD2" s="8"/>
      <c r="AE2" s="8"/>
      <c r="AF2" s="9"/>
      <c r="AG2" s="9"/>
      <c r="AH2" s="9" t="s">
        <v>15</v>
      </c>
      <c r="AI2" s="9" t="s">
        <v>16</v>
      </c>
      <c r="AJ2" s="10" t="s">
        <v>17</v>
      </c>
      <c r="AK2" s="9" t="s">
        <v>18</v>
      </c>
      <c r="AL2" s="9" t="s">
        <v>19</v>
      </c>
      <c r="AM2" s="80" t="s">
        <v>20</v>
      </c>
      <c r="AN2" s="80"/>
      <c r="AO2" s="8"/>
      <c r="AP2" s="8" t="s">
        <v>21</v>
      </c>
    </row>
    <row r="3" spans="1:44" ht="14.4" customHeight="1" thickBot="1" x14ac:dyDescent="0.35">
      <c r="A3" s="89"/>
      <c r="B3" s="66"/>
      <c r="C3" s="74" t="str">
        <f>IF(ISBLANK(A2),"",VLOOKUP(A2,'dívky presence'!$A$2:$J$100,7))</f>
        <v>TJ Sokol PP Hradec Králové 2</v>
      </c>
      <c r="D3" s="75"/>
      <c r="E3" s="96"/>
      <c r="F3" s="69"/>
      <c r="G3" s="70"/>
      <c r="H3" s="81" t="str">
        <f>"("&amp;AH5&amp;","&amp;AI5&amp;","&amp;AJ5&amp;","&amp;AK5&amp;","&amp;AL5&amp;")"</f>
        <v>(6,6,4,,)</v>
      </c>
      <c r="I3" s="82"/>
      <c r="J3" s="83"/>
      <c r="K3" s="78"/>
      <c r="L3" s="77"/>
      <c r="M3" s="79"/>
      <c r="N3" s="78" t="str">
        <f>"("&amp;AH7&amp;","&amp;AI7&amp;","&amp;AJ7&amp;","&amp;AK7&amp;","&amp;AL7&amp;")"</f>
        <v>(10,9,4,,)</v>
      </c>
      <c r="O3" s="77"/>
      <c r="P3" s="79"/>
      <c r="Q3" s="78"/>
      <c r="R3" s="77"/>
      <c r="S3" s="126"/>
      <c r="T3" s="119"/>
      <c r="U3" s="71"/>
      <c r="V3" s="120"/>
      <c r="W3" s="74"/>
      <c r="X3" s="71"/>
      <c r="Y3" s="98"/>
      <c r="Z3" s="104"/>
      <c r="AA3" s="105"/>
      <c r="AB3" s="106"/>
      <c r="AD3" s="8">
        <v>2</v>
      </c>
      <c r="AE3" s="8" t="str">
        <f>C4</f>
        <v>Čápová Ella</v>
      </c>
      <c r="AF3" s="8">
        <v>5</v>
      </c>
      <c r="AG3" s="8" t="str">
        <f>C10</f>
        <v>Vyskočilová Stela</v>
      </c>
      <c r="AH3" s="9" t="s">
        <v>129</v>
      </c>
      <c r="AI3" s="9" t="s">
        <v>130</v>
      </c>
      <c r="AJ3" s="9" t="s">
        <v>131</v>
      </c>
      <c r="AK3" s="9" t="s">
        <v>131</v>
      </c>
      <c r="AL3" s="9"/>
      <c r="AM3" s="11">
        <f>IF(ISBLANK(AH3),"",IF(CODE(AH3)=45,0,1)+IF(ISBLANK(AI3),0,IF(CODE(AI3)=45,0,1))+IF(ISBLANK(AJ3),0,IF(CODE(AJ3)=45,0,1))+IF(ISBLANK(AK3),0,IF(CODE(AK3)=45,0,1))+IF(ISBLANK(AL3),0,IF(CODE(AL3)=45,0,1)))</f>
        <v>1</v>
      </c>
      <c r="AN3" s="11">
        <f>IF(ISBLANK(AH3),"",IF(CODE(AH3)=45,1,0)+IF(ISBLANK(AI3),0,IF(CODE(AI3)=45,1,0))+IF(ISBLANK(AJ3),0,IF(CODE(AJ3)=45,1,0))+IF(ISBLANK(AK3),0,IF(CODE(AK3)=45,1,0))+IF(ISBLANK(AL3),0,IF(CODE(AL3)=45,1,0)))</f>
        <v>3</v>
      </c>
      <c r="AO3" s="8"/>
      <c r="AP3" s="8" t="str">
        <f>IF(ISBLANK(AH3),"",IF(OR(AM3=3,AN3=3),IF(AND(ISBLANK(AK3),ISBLANK(AL3),OR(AM3=3,AN3=3)),"OK",IF(ABS(IF(CODE(AH3)=45,-1,1)+IF(CODE(AI3)=45,-1,1)+IF(CODE(AJ3)=45,-1,1))=1,IF(AND(ISBLANK(AL3),OR(AM3=3,AN3=3)),"OK",IF(IF(CODE(AH3)=45,-1,1)+IF(CODE(AI3)=45,-1,1)+IF(CODE(AJ3)=45,-1,1)+IF(CODE(AK3)=45,-1,1)=0,"OK","CHYBA")),"CHYBA")),IF(AND(AM3&lt;3,AN3&lt;3),"NEKOMPLETNÍ","CHYBA")))</f>
        <v>OK</v>
      </c>
    </row>
    <row r="4" spans="1:44" ht="14.4" customHeight="1" x14ac:dyDescent="0.3">
      <c r="A4" s="89">
        <v>13</v>
      </c>
      <c r="B4" s="65">
        <v>2</v>
      </c>
      <c r="C4" s="91" t="str">
        <f>IF(ISBLANK(A4),"",VLOOKUP(A4,'dívky presence'!$A$2:$J$100,3)&amp;" "&amp;VLOOKUP(A4,'dívky presence'!$A$2:$J$100,4))</f>
        <v>Čápová Ella</v>
      </c>
      <c r="D4" s="92"/>
      <c r="E4" s="12">
        <f>J2</f>
        <v>0</v>
      </c>
      <c r="F4" s="13" t="s">
        <v>14</v>
      </c>
      <c r="G4" s="13">
        <f>H2</f>
        <v>3</v>
      </c>
      <c r="H4" s="40" t="s">
        <v>22</v>
      </c>
      <c r="I4" s="41"/>
      <c r="J4" s="67"/>
      <c r="K4" s="13">
        <f>AM8</f>
        <v>1</v>
      </c>
      <c r="L4" s="13" t="s">
        <v>14</v>
      </c>
      <c r="M4" s="13">
        <f>AN8</f>
        <v>3</v>
      </c>
      <c r="N4" s="14">
        <f>AN9</f>
        <v>0</v>
      </c>
      <c r="O4" s="13" t="s">
        <v>14</v>
      </c>
      <c r="P4" s="13">
        <f>AM9</f>
        <v>3</v>
      </c>
      <c r="Q4" s="14">
        <f>AM3</f>
        <v>1</v>
      </c>
      <c r="R4" s="13" t="s">
        <v>14</v>
      </c>
      <c r="S4" s="15">
        <f>AN3</f>
        <v>3</v>
      </c>
      <c r="T4" s="117">
        <f>IF(E4="",0,IF(E4=3,2,1))+IF(K4="",0,IF(K4=3,2,1))+IF(N4="",0,IF(N4=3,2,1))+IF(Q4="",0,IF(Q4=3,2,1))</f>
        <v>4</v>
      </c>
      <c r="U4" s="113"/>
      <c r="V4" s="118"/>
      <c r="W4" s="116">
        <f>IF(E4="",0,E4)+IF(K4="",0,K4)+IF(N4="",0,N4)+IF(Q2="",0,Q2)</f>
        <v>4</v>
      </c>
      <c r="X4" s="113" t="s">
        <v>14</v>
      </c>
      <c r="Y4" s="114">
        <f>IF(G4="",0,G4)+IF(M4="",0,M4)+IF(P4="",0,P4)+IF(S2="",0,S2)</f>
        <v>9</v>
      </c>
      <c r="Z4" s="107" t="s">
        <v>146</v>
      </c>
      <c r="AA4" s="108"/>
      <c r="AB4" s="109"/>
      <c r="AC4" s="16"/>
      <c r="AD4" s="8">
        <v>3</v>
      </c>
      <c r="AE4" s="8" t="str">
        <f>C6</f>
        <v>Řeháková Anna</v>
      </c>
      <c r="AF4" s="8">
        <v>4</v>
      </c>
      <c r="AG4" s="8" t="str">
        <f>C8</f>
        <v>Macurová Adéla</v>
      </c>
      <c r="AH4" s="9" t="s">
        <v>132</v>
      </c>
      <c r="AI4" s="9" t="s">
        <v>133</v>
      </c>
      <c r="AJ4" s="9" t="s">
        <v>134</v>
      </c>
      <c r="AK4" s="9" t="s">
        <v>130</v>
      </c>
      <c r="AL4" s="9"/>
      <c r="AM4" s="11">
        <f t="shared" ref="AM4:AM12" si="0">IF(ISBLANK(AH4),"",IF(CODE(AH4)=45,0,1)+IF(ISBLANK(AI4),0,IF(CODE(AI4)=45,0,1))+IF(ISBLANK(AJ4),0,IF(CODE(AJ4)=45,0,1))+IF(ISBLANK(AK4),0,IF(CODE(AK4)=45,0,1))+IF(ISBLANK(AL4),0,IF(CODE(AL4)=45,0,1)))</f>
        <v>3</v>
      </c>
      <c r="AN4" s="11">
        <f t="shared" ref="AN4:AN12" si="1">IF(ISBLANK(AH4),"",IF(CODE(AH4)=45,1,0)+IF(ISBLANK(AI4),0,IF(CODE(AI4)=45,1,0))+IF(ISBLANK(AJ4),0,IF(CODE(AJ4)=45,1,0))+IF(ISBLANK(AK4),0,IF(CODE(AK4)=45,1,0))+IF(ISBLANK(AL4),0,IF(CODE(AL4)=45,1,0)))</f>
        <v>1</v>
      </c>
      <c r="AO4" s="8"/>
      <c r="AP4" s="8" t="str">
        <f t="shared" ref="AP4:AP12" si="2">IF(ISBLANK(AH4),"",IF(OR(AM4=3,AN4=3),IF(AND(ISBLANK(AK4),ISBLANK(AL4),OR(AM4=3,AN4=3)),"OK",IF(ABS(IF(CODE(AH4)=45,-1,1)+IF(CODE(AI4)=45,-1,1)+IF(CODE(AJ4)=45,-1,1))=1,IF(AND(ISBLANK(AL4),OR(AM4=3,AN4=3)),"OK",IF(IF(CODE(AH4)=45,-1,1)+IF(CODE(AI4)=45,-1,1)+IF(CODE(AJ4)=45,-1,1)+IF(CODE(AK4)=45,-1,1)=0,"OK","CHYBA")),"CHYBA")),IF(AND(AM4&lt;3,AN4&lt;3),"NEKOMPLETNÍ","CHYBA")))</f>
        <v>OK</v>
      </c>
    </row>
    <row r="5" spans="1:44" ht="14.4" customHeight="1" x14ac:dyDescent="0.3">
      <c r="A5" s="89"/>
      <c r="B5" s="66"/>
      <c r="C5" s="74" t="str">
        <f>IF(ISBLANK(A4),"",VLOOKUP(A4,'dívky presence'!$A$2:$J$100,7))</f>
        <v>Sokol Jaroměř-Josefov 2</v>
      </c>
      <c r="D5" s="75"/>
      <c r="E5" s="76"/>
      <c r="F5" s="77"/>
      <c r="G5" s="77"/>
      <c r="H5" s="68"/>
      <c r="I5" s="69"/>
      <c r="J5" s="70"/>
      <c r="K5" s="81" t="str">
        <f>"("&amp;AH8&amp;","&amp;AI8&amp;","&amp;AJ8&amp;","&amp;AK8&amp;","&amp;AL8&amp;")"</f>
        <v>(-4,9,-6,-6,)</v>
      </c>
      <c r="L5" s="82"/>
      <c r="M5" s="83"/>
      <c r="N5" s="78"/>
      <c r="O5" s="77"/>
      <c r="P5" s="79"/>
      <c r="Q5" s="78" t="str">
        <f>"("&amp;AH3&amp;","&amp;AI3&amp;","&amp;AJ3&amp;","&amp;AK3&amp;","&amp;AL3&amp;")"</f>
        <v>(-8,7,-9,-9,)</v>
      </c>
      <c r="R5" s="77"/>
      <c r="S5" s="126"/>
      <c r="T5" s="119"/>
      <c r="U5" s="71"/>
      <c r="V5" s="120"/>
      <c r="W5" s="74"/>
      <c r="X5" s="71"/>
      <c r="Y5" s="98"/>
      <c r="Z5" s="104"/>
      <c r="AA5" s="105"/>
      <c r="AB5" s="106"/>
      <c r="AC5" s="17"/>
      <c r="AD5" s="8">
        <v>1</v>
      </c>
      <c r="AE5" s="8" t="str">
        <f>C2</f>
        <v>Ciborová Natálie</v>
      </c>
      <c r="AF5" s="8">
        <v>2</v>
      </c>
      <c r="AG5" s="8" t="str">
        <f>C4</f>
        <v>Čápová Ella</v>
      </c>
      <c r="AH5" s="9" t="s">
        <v>135</v>
      </c>
      <c r="AI5" s="9" t="s">
        <v>135</v>
      </c>
      <c r="AJ5" s="9" t="s">
        <v>136</v>
      </c>
      <c r="AK5" s="9"/>
      <c r="AL5" s="9"/>
      <c r="AM5" s="11">
        <f t="shared" si="0"/>
        <v>3</v>
      </c>
      <c r="AN5" s="11">
        <f t="shared" si="1"/>
        <v>0</v>
      </c>
      <c r="AO5" s="8"/>
      <c r="AP5" s="8" t="str">
        <f t="shared" si="2"/>
        <v>OK</v>
      </c>
    </row>
    <row r="6" spans="1:44" ht="14.4" customHeight="1" x14ac:dyDescent="0.3">
      <c r="A6" s="89">
        <v>7</v>
      </c>
      <c r="B6" s="65">
        <v>3</v>
      </c>
      <c r="C6" s="38" t="str">
        <f>IF(ISBLANK(A6),"",VLOOKUP(A6,'dívky presence'!$A$2:$J$100,3)&amp;" "&amp;VLOOKUP(A6,'dívky presence'!$A$2:$J$100,4))</f>
        <v>Řeháková Anna</v>
      </c>
      <c r="D6" s="39"/>
      <c r="E6" s="12">
        <f>M2</f>
        <v>0</v>
      </c>
      <c r="F6" s="13" t="s">
        <v>14</v>
      </c>
      <c r="G6" s="13">
        <f>K2</f>
        <v>3</v>
      </c>
      <c r="H6" s="14">
        <f>M4</f>
        <v>3</v>
      </c>
      <c r="I6" s="13" t="s">
        <v>14</v>
      </c>
      <c r="J6" s="13">
        <f>K4</f>
        <v>1</v>
      </c>
      <c r="K6" s="40" t="s">
        <v>22</v>
      </c>
      <c r="L6" s="41"/>
      <c r="M6" s="67"/>
      <c r="N6" s="14">
        <f>AM4</f>
        <v>3</v>
      </c>
      <c r="O6" s="13" t="s">
        <v>14</v>
      </c>
      <c r="P6" s="13">
        <f>AN4</f>
        <v>1</v>
      </c>
      <c r="Q6" s="14">
        <f>AN6</f>
        <v>0</v>
      </c>
      <c r="R6" s="13" t="s">
        <v>14</v>
      </c>
      <c r="S6" s="15">
        <f>AM6</f>
        <v>3</v>
      </c>
      <c r="T6" s="117">
        <f>IF(E6="",0,IF(E6=3,2,1))+IF(H6="",0,IF(H6=3,2,1))+IF(N6="",0,IF(N6=3,2,1))+IF(Q6="",0,IF(Q6=3,2,1))</f>
        <v>6</v>
      </c>
      <c r="U6" s="113"/>
      <c r="V6" s="118"/>
      <c r="W6" s="116">
        <f>IF(E6="",0,E6)+IF(H6="",0,H6)+IF(N6="",0,N6)+IF(Q2="",0,Q2)</f>
        <v>9</v>
      </c>
      <c r="X6" s="113" t="s">
        <v>14</v>
      </c>
      <c r="Y6" s="114">
        <f>IF(G6="",0,G6)+IF(J6="",0,J6)+IF(P6="",0,P6)+IF(S2="",0,S2)</f>
        <v>5</v>
      </c>
      <c r="Z6" s="107" t="s">
        <v>128</v>
      </c>
      <c r="AA6" s="108"/>
      <c r="AB6" s="109"/>
      <c r="AC6" s="16"/>
      <c r="AD6" s="8">
        <v>5</v>
      </c>
      <c r="AE6" s="8" t="str">
        <f>C10</f>
        <v>Vyskočilová Stela</v>
      </c>
      <c r="AF6" s="8">
        <v>3</v>
      </c>
      <c r="AG6" s="8" t="str">
        <f>C6</f>
        <v>Řeháková Anna</v>
      </c>
      <c r="AH6" s="9" t="s">
        <v>134</v>
      </c>
      <c r="AI6" s="9" t="s">
        <v>136</v>
      </c>
      <c r="AJ6" s="9" t="s">
        <v>137</v>
      </c>
      <c r="AK6" s="9"/>
      <c r="AL6" s="9"/>
      <c r="AM6" s="11">
        <f t="shared" si="0"/>
        <v>3</v>
      </c>
      <c r="AN6" s="11">
        <f t="shared" si="1"/>
        <v>0</v>
      </c>
      <c r="AO6" s="8"/>
      <c r="AP6" s="8" t="str">
        <f t="shared" si="2"/>
        <v>OK</v>
      </c>
    </row>
    <row r="7" spans="1:44" ht="14.4" customHeight="1" x14ac:dyDescent="0.3">
      <c r="A7" s="89"/>
      <c r="B7" s="66"/>
      <c r="C7" s="74" t="str">
        <f>IF(ISBLANK(A6),"",VLOOKUP(A6,'dívky presence'!$A$2:$J$100,7))</f>
        <v>TTC Kostelec nad Orlicí</v>
      </c>
      <c r="D7" s="75"/>
      <c r="E7" s="76" t="str">
        <f>"("&amp;AH12&amp;","&amp;AI12&amp;","&amp;AJ12&amp;","&amp;AK12&amp;","&amp;AL12&amp;")"</f>
        <v>(-9,-7,-7,,)</v>
      </c>
      <c r="F7" s="77"/>
      <c r="G7" s="79"/>
      <c r="H7" s="78"/>
      <c r="I7" s="77"/>
      <c r="J7" s="77"/>
      <c r="K7" s="68"/>
      <c r="L7" s="69"/>
      <c r="M7" s="70"/>
      <c r="N7" s="81" t="str">
        <f>"("&amp;AH4&amp;","&amp;AI4&amp;","&amp;AJ4&amp;","&amp;AK4&amp;","&amp;AL4&amp;")"</f>
        <v>(á,-10,9,7,)</v>
      </c>
      <c r="O7" s="82"/>
      <c r="P7" s="83"/>
      <c r="Q7" s="78"/>
      <c r="R7" s="77"/>
      <c r="S7" s="126"/>
      <c r="T7" s="119"/>
      <c r="U7" s="71"/>
      <c r="V7" s="120"/>
      <c r="W7" s="74"/>
      <c r="X7" s="71"/>
      <c r="Y7" s="98"/>
      <c r="Z7" s="104"/>
      <c r="AA7" s="105"/>
      <c r="AB7" s="106"/>
      <c r="AD7" s="8">
        <v>1</v>
      </c>
      <c r="AE7" s="8" t="str">
        <f>C2</f>
        <v>Ciborová Natálie</v>
      </c>
      <c r="AF7" s="8">
        <v>4</v>
      </c>
      <c r="AG7" s="8" t="str">
        <f>C8</f>
        <v>Macurová Adéla</v>
      </c>
      <c r="AH7" s="9" t="s">
        <v>138</v>
      </c>
      <c r="AI7" s="9" t="s">
        <v>134</v>
      </c>
      <c r="AJ7" s="9" t="s">
        <v>136</v>
      </c>
      <c r="AK7" s="9"/>
      <c r="AL7" s="9"/>
      <c r="AM7" s="11">
        <f t="shared" si="0"/>
        <v>3</v>
      </c>
      <c r="AN7" s="11">
        <f t="shared" si="1"/>
        <v>0</v>
      </c>
      <c r="AO7" s="8"/>
      <c r="AP7" s="8" t="str">
        <f t="shared" si="2"/>
        <v>OK</v>
      </c>
    </row>
    <row r="8" spans="1:44" ht="14.4" customHeight="1" x14ac:dyDescent="0.3">
      <c r="A8" s="89">
        <v>12</v>
      </c>
      <c r="B8" s="65">
        <v>4</v>
      </c>
      <c r="C8" s="38" t="str">
        <f>IF(ISBLANK(A8),"",VLOOKUP(A8,'dívky presence'!$A$2:$J$100,3)&amp;" "&amp;VLOOKUP(A8,'dívky presence'!$A$2:$J$100,4))</f>
        <v>Macurová Adéla</v>
      </c>
      <c r="D8" s="39"/>
      <c r="E8" s="12">
        <f>P2</f>
        <v>0</v>
      </c>
      <c r="F8" s="13" t="s">
        <v>14</v>
      </c>
      <c r="G8" s="13">
        <f>N2</f>
        <v>3</v>
      </c>
      <c r="H8" s="14">
        <f>P4</f>
        <v>3</v>
      </c>
      <c r="I8" s="13" t="s">
        <v>14</v>
      </c>
      <c r="J8" s="18">
        <f>N4</f>
        <v>0</v>
      </c>
      <c r="K8" s="13">
        <f>P6</f>
        <v>1</v>
      </c>
      <c r="L8" s="13" t="s">
        <v>14</v>
      </c>
      <c r="M8" s="13">
        <f>N6</f>
        <v>3</v>
      </c>
      <c r="N8" s="40" t="s">
        <v>22</v>
      </c>
      <c r="O8" s="41"/>
      <c r="P8" s="67"/>
      <c r="Q8" s="14">
        <f>AM11</f>
        <v>0</v>
      </c>
      <c r="R8" s="13" t="s">
        <v>14</v>
      </c>
      <c r="S8" s="15">
        <f>AN11</f>
        <v>3</v>
      </c>
      <c r="T8" s="117">
        <f>IF(E8="",0,IF(E8=3,2,1))+IF(H8="",0,IF(H8=3,2,1))+IF(K8="",0,IF(K8=3,2,1))+IF(Q8="",0,IF(Q8=3,2,1))</f>
        <v>5</v>
      </c>
      <c r="U8" s="113"/>
      <c r="V8" s="118"/>
      <c r="W8" s="116">
        <f>IF(E8="",0,E8)+IF(H8="",0,H8)+IF(K8="",0,K8)+IF(Q2="",0,Q2)</f>
        <v>7</v>
      </c>
      <c r="X8" s="113" t="s">
        <v>14</v>
      </c>
      <c r="Y8" s="114">
        <f>IF(G8="",0,G8)+IF(J8="",0,J8)+IF(M8="",0,M8)+IF(S2="",0,S2)</f>
        <v>6</v>
      </c>
      <c r="Z8" s="107" t="s">
        <v>145</v>
      </c>
      <c r="AA8" s="108"/>
      <c r="AB8" s="109"/>
      <c r="AC8" s="19"/>
      <c r="AD8" s="8">
        <v>2</v>
      </c>
      <c r="AE8" s="8" t="str">
        <f>C4</f>
        <v>Čápová Ella</v>
      </c>
      <c r="AF8" s="8">
        <v>3</v>
      </c>
      <c r="AG8" s="8" t="str">
        <f>C6</f>
        <v>Řeháková Anna</v>
      </c>
      <c r="AH8" s="9" t="s">
        <v>139</v>
      </c>
      <c r="AI8" s="9" t="s">
        <v>134</v>
      </c>
      <c r="AJ8" s="9" t="s">
        <v>140</v>
      </c>
      <c r="AK8" s="9" t="s">
        <v>140</v>
      </c>
      <c r="AL8" s="9"/>
      <c r="AM8" s="11">
        <f t="shared" si="0"/>
        <v>1</v>
      </c>
      <c r="AN8" s="11">
        <f t="shared" si="1"/>
        <v>3</v>
      </c>
      <c r="AO8" s="8"/>
      <c r="AP8" s="8" t="str">
        <f t="shared" si="2"/>
        <v>OK</v>
      </c>
    </row>
    <row r="9" spans="1:44" ht="14.4" customHeight="1" x14ac:dyDescent="0.3">
      <c r="A9" s="89"/>
      <c r="B9" s="66"/>
      <c r="C9" s="74" t="str">
        <f>IF(ISBLANK(A8),"",VLOOKUP(A8,'dívky presence'!$A$2:$J$100,7))</f>
        <v>Montas Hradec Králové</v>
      </c>
      <c r="D9" s="75"/>
      <c r="E9" s="76"/>
      <c r="F9" s="77"/>
      <c r="G9" s="79"/>
      <c r="H9" s="78" t="str">
        <f>"("&amp;AH9&amp;","&amp;AI9&amp;","&amp;AJ9&amp;","&amp;AK9&amp;","&amp;AL9&amp;")"</f>
        <v>(11,7,6,,)</v>
      </c>
      <c r="I9" s="77"/>
      <c r="J9" s="79"/>
      <c r="K9" s="78"/>
      <c r="L9" s="77"/>
      <c r="M9" s="77"/>
      <c r="N9" s="68"/>
      <c r="O9" s="69"/>
      <c r="P9" s="70"/>
      <c r="Q9" s="81" t="str">
        <f>"("&amp;AH11&amp;","&amp;AI11&amp;","&amp;AJ11&amp;","&amp;AK11&amp;","&amp;AL11&amp;")"</f>
        <v>(-5,-6,-3,,)</v>
      </c>
      <c r="R9" s="82"/>
      <c r="S9" s="125"/>
      <c r="T9" s="119"/>
      <c r="U9" s="71"/>
      <c r="V9" s="120"/>
      <c r="W9" s="74"/>
      <c r="X9" s="71"/>
      <c r="Y9" s="98"/>
      <c r="Z9" s="104"/>
      <c r="AA9" s="105"/>
      <c r="AB9" s="106"/>
      <c r="AD9" s="8">
        <v>4</v>
      </c>
      <c r="AE9" s="20" t="str">
        <f>C8</f>
        <v>Macurová Adéla</v>
      </c>
      <c r="AF9" s="8">
        <v>2</v>
      </c>
      <c r="AG9" s="20" t="str">
        <f>C4</f>
        <v>Čápová Ella</v>
      </c>
      <c r="AH9" s="9" t="s">
        <v>141</v>
      </c>
      <c r="AI9" s="9" t="s">
        <v>130</v>
      </c>
      <c r="AJ9" s="9" t="s">
        <v>135</v>
      </c>
      <c r="AK9" s="9"/>
      <c r="AL9" s="9"/>
      <c r="AM9" s="11">
        <f t="shared" si="0"/>
        <v>3</v>
      </c>
      <c r="AN9" s="11">
        <f t="shared" si="1"/>
        <v>0</v>
      </c>
      <c r="AO9" s="8"/>
      <c r="AP9" s="8" t="str">
        <f t="shared" si="2"/>
        <v>OK</v>
      </c>
    </row>
    <row r="10" spans="1:44" ht="14.4" customHeight="1" x14ac:dyDescent="0.3">
      <c r="A10" s="89">
        <v>6</v>
      </c>
      <c r="B10" s="65">
        <v>5</v>
      </c>
      <c r="C10" s="38" t="str">
        <f>IF(ISBLANK(A10),"",VLOOKUP(A10,'dívky presence'!$A$2:$J$100,3)&amp;" "&amp;VLOOKUP(A10,'dívky presence'!$A$2:$J$100,4))</f>
        <v>Vyskočilová Stela</v>
      </c>
      <c r="D10" s="39"/>
      <c r="E10" s="21">
        <f>S2</f>
        <v>0</v>
      </c>
      <c r="F10" s="6" t="s">
        <v>14</v>
      </c>
      <c r="G10" s="6">
        <f>Q2</f>
        <v>3</v>
      </c>
      <c r="H10" s="5">
        <f>S4</f>
        <v>3</v>
      </c>
      <c r="I10" s="6" t="s">
        <v>14</v>
      </c>
      <c r="J10" s="7">
        <f>Q4</f>
        <v>1</v>
      </c>
      <c r="K10" s="6">
        <f>S6</f>
        <v>3</v>
      </c>
      <c r="L10" s="6" t="s">
        <v>14</v>
      </c>
      <c r="M10" s="6">
        <f>Q6</f>
        <v>0</v>
      </c>
      <c r="N10" s="5">
        <f>S8</f>
        <v>3</v>
      </c>
      <c r="O10" s="6" t="s">
        <v>14</v>
      </c>
      <c r="P10" s="6">
        <f>Q8</f>
        <v>0</v>
      </c>
      <c r="Q10" s="40" t="s">
        <v>22</v>
      </c>
      <c r="R10" s="41"/>
      <c r="S10" s="42"/>
      <c r="T10" s="117">
        <f>IF(E10="",0,IF(E10=3,2,1))+IF(H10="",0,IF(H10=3,2,1))+IF(K10="",0,IF(K10=3,2,1))+IF(N10="",0,IF(N10=3,2,1))</f>
        <v>7</v>
      </c>
      <c r="U10" s="113"/>
      <c r="V10" s="118"/>
      <c r="W10" s="116">
        <f>IF(E10="",0,E10)+IF(H10="",0,H10)+IF(K10="",0,K10)+IF(N2="",0,N2)</f>
        <v>9</v>
      </c>
      <c r="X10" s="113" t="s">
        <v>14</v>
      </c>
      <c r="Y10" s="114">
        <f>IF(G10="",0,G10)+IF(J10="",0,J10)+IF(M10="",0,M10)+IF(P2="",0,P2)</f>
        <v>4</v>
      </c>
      <c r="Z10" s="107" t="s">
        <v>127</v>
      </c>
      <c r="AA10" s="108"/>
      <c r="AB10" s="109"/>
      <c r="AC10" s="19"/>
      <c r="AD10" s="8">
        <v>5</v>
      </c>
      <c r="AE10" s="8" t="str">
        <f>C10</f>
        <v>Vyskočilová Stela</v>
      </c>
      <c r="AF10" s="8">
        <v>1</v>
      </c>
      <c r="AG10" s="8" t="str">
        <f>C2</f>
        <v>Ciborová Natálie</v>
      </c>
      <c r="AH10" s="9" t="s">
        <v>139</v>
      </c>
      <c r="AI10" s="9" t="s">
        <v>142</v>
      </c>
      <c r="AJ10" s="9" t="s">
        <v>139</v>
      </c>
      <c r="AK10" s="9"/>
      <c r="AL10" s="9"/>
      <c r="AM10" s="11">
        <f t="shared" si="0"/>
        <v>0</v>
      </c>
      <c r="AN10" s="11">
        <f t="shared" si="1"/>
        <v>3</v>
      </c>
      <c r="AO10" s="8"/>
      <c r="AP10" s="8" t="str">
        <f t="shared" si="2"/>
        <v>OK</v>
      </c>
    </row>
    <row r="11" spans="1:44" ht="15" customHeight="1" thickBot="1" x14ac:dyDescent="0.35">
      <c r="A11" s="89"/>
      <c r="B11" s="37"/>
      <c r="C11" s="59" t="str">
        <f>IF(ISBLANK(A10),"",VLOOKUP(A10,'dívky presence'!$A$2:$J$100,7))</f>
        <v>SK Dobré</v>
      </c>
      <c r="D11" s="60"/>
      <c r="E11" s="61" t="str">
        <f>"("&amp;AH10&amp;","&amp;AI10&amp;","&amp;AJ10&amp;","&amp;AK10&amp;","&amp;AL10&amp;")"</f>
        <v>(-4,-7,-4,,)</v>
      </c>
      <c r="F11" s="62"/>
      <c r="G11" s="64"/>
      <c r="H11" s="63"/>
      <c r="I11" s="62"/>
      <c r="J11" s="64"/>
      <c r="K11" s="63" t="str">
        <f>"("&amp;AH6&amp;","&amp;AI6&amp;","&amp;AJ6&amp;","&amp;AK6&amp;","&amp;AL6&amp;")"</f>
        <v>(9,4,3,,)</v>
      </c>
      <c r="L11" s="62"/>
      <c r="M11" s="64"/>
      <c r="N11" s="63"/>
      <c r="O11" s="62"/>
      <c r="P11" s="62"/>
      <c r="Q11" s="43"/>
      <c r="R11" s="44"/>
      <c r="S11" s="45"/>
      <c r="T11" s="123"/>
      <c r="U11" s="52"/>
      <c r="V11" s="124"/>
      <c r="W11" s="59"/>
      <c r="X11" s="52"/>
      <c r="Y11" s="115"/>
      <c r="Z11" s="110"/>
      <c r="AA11" s="111"/>
      <c r="AB11" s="112"/>
      <c r="AD11" s="8">
        <v>4</v>
      </c>
      <c r="AE11" s="20" t="str">
        <f>C8</f>
        <v>Macurová Adéla</v>
      </c>
      <c r="AF11" s="8">
        <v>5</v>
      </c>
      <c r="AG11" s="20" t="str">
        <f>C10</f>
        <v>Vyskočilová Stela</v>
      </c>
      <c r="AH11" s="9" t="s">
        <v>143</v>
      </c>
      <c r="AI11" s="9" t="s">
        <v>140</v>
      </c>
      <c r="AJ11" s="9" t="s">
        <v>144</v>
      </c>
      <c r="AK11" s="9"/>
      <c r="AL11" s="9"/>
      <c r="AM11" s="11">
        <f t="shared" si="0"/>
        <v>0</v>
      </c>
      <c r="AN11" s="11">
        <f t="shared" si="1"/>
        <v>3</v>
      </c>
      <c r="AO11" s="8"/>
      <c r="AP11" s="8" t="str">
        <f t="shared" si="2"/>
        <v>OK</v>
      </c>
    </row>
    <row r="12" spans="1:44" x14ac:dyDescent="0.3">
      <c r="AD12" s="8">
        <v>3</v>
      </c>
      <c r="AE12" s="20" t="str">
        <f>C6</f>
        <v>Řeháková Anna</v>
      </c>
      <c r="AF12" s="8">
        <v>1</v>
      </c>
      <c r="AG12" s="20" t="str">
        <f>C2</f>
        <v>Ciborová Natálie</v>
      </c>
      <c r="AH12" s="9" t="s">
        <v>131</v>
      </c>
      <c r="AI12" s="9" t="s">
        <v>142</v>
      </c>
      <c r="AJ12" s="9" t="s">
        <v>142</v>
      </c>
      <c r="AK12" s="9"/>
      <c r="AL12" s="9"/>
      <c r="AM12" s="11">
        <f t="shared" si="0"/>
        <v>0</v>
      </c>
      <c r="AN12" s="11">
        <f t="shared" si="1"/>
        <v>3</v>
      </c>
      <c r="AO12" s="8"/>
      <c r="AP12" s="8" t="str">
        <f t="shared" si="2"/>
        <v>OK</v>
      </c>
    </row>
    <row r="13" spans="1:44" x14ac:dyDescent="0.3">
      <c r="AD13" s="8"/>
      <c r="AE13" s="20"/>
      <c r="AF13" s="8"/>
      <c r="AG13" s="20"/>
      <c r="AH13" s="9"/>
      <c r="AI13" s="9"/>
      <c r="AJ13" s="9"/>
      <c r="AK13" s="9"/>
      <c r="AL13" s="9"/>
      <c r="AM13" s="11"/>
      <c r="AN13" s="11"/>
      <c r="AO13" s="8"/>
      <c r="AP13" s="8"/>
    </row>
    <row r="14" spans="1:44" ht="15" thickBot="1" x14ac:dyDescent="0.35"/>
    <row r="15" spans="1:44" ht="15" thickBot="1" x14ac:dyDescent="0.35">
      <c r="B15" s="84" t="s">
        <v>10</v>
      </c>
      <c r="C15" s="85"/>
      <c r="D15" s="29" t="s">
        <v>126</v>
      </c>
      <c r="E15" s="84">
        <v>1</v>
      </c>
      <c r="F15" s="85"/>
      <c r="G15" s="85"/>
      <c r="H15" s="86">
        <v>2</v>
      </c>
      <c r="I15" s="85"/>
      <c r="J15" s="87"/>
      <c r="K15" s="85">
        <v>3</v>
      </c>
      <c r="L15" s="85"/>
      <c r="M15" s="85"/>
      <c r="N15" s="86">
        <v>4</v>
      </c>
      <c r="O15" s="85"/>
      <c r="P15" s="85"/>
      <c r="Q15" s="84" t="s">
        <v>11</v>
      </c>
      <c r="R15" s="85"/>
      <c r="S15" s="85"/>
      <c r="T15" s="86" t="s">
        <v>12</v>
      </c>
      <c r="U15" s="85"/>
      <c r="V15" s="87"/>
      <c r="W15" s="86" t="s">
        <v>13</v>
      </c>
      <c r="X15" s="85"/>
      <c r="Y15" s="88"/>
      <c r="Z15"/>
      <c r="AA15"/>
      <c r="AB15"/>
    </row>
    <row r="16" spans="1:44" ht="14.4" customHeight="1" x14ac:dyDescent="0.3">
      <c r="A16" s="89">
        <v>1</v>
      </c>
      <c r="B16" s="90">
        <v>1</v>
      </c>
      <c r="C16" s="91" t="str">
        <f>IF(ISBLANK(A16),"",VLOOKUP(A16,'dívky presence'!$A$2:$J$100,3)&amp;" "&amp;VLOOKUP(A16,'dívky presence'!$A$2:$J$100,4))</f>
        <v>Tomášková Jana</v>
      </c>
      <c r="D16" s="92"/>
      <c r="E16" s="93" t="s">
        <v>22</v>
      </c>
      <c r="F16" s="94"/>
      <c r="G16" s="95"/>
      <c r="H16" s="5">
        <f>AM20</f>
        <v>3</v>
      </c>
      <c r="I16" s="6" t="s">
        <v>14</v>
      </c>
      <c r="J16" s="7">
        <f>AN20</f>
        <v>0</v>
      </c>
      <c r="K16" s="6">
        <f>AN22</f>
        <v>1</v>
      </c>
      <c r="L16" s="6" t="s">
        <v>14</v>
      </c>
      <c r="M16" s="6">
        <f>AM22</f>
        <v>3</v>
      </c>
      <c r="N16" s="5">
        <f>AM17</f>
        <v>3</v>
      </c>
      <c r="O16" s="6" t="s">
        <v>14</v>
      </c>
      <c r="P16" s="6">
        <f>AN17</f>
        <v>0</v>
      </c>
      <c r="Q16" s="66">
        <f>IF(H16="",0,IF(H16=3,2,1))+IF(K16="",0,IF(K16=3,2,1))+IF(N16="",0,IF(N16=3,2,1))</f>
        <v>5</v>
      </c>
      <c r="R16" s="97"/>
      <c r="S16" s="97"/>
      <c r="T16" s="74">
        <f>IF(H16="",0,H16)+IF(K16="",0,K16)+IF(N16="",0,N16)</f>
        <v>7</v>
      </c>
      <c r="U16" s="35" t="s">
        <v>14</v>
      </c>
      <c r="V16" s="98">
        <f>IF(J16="",0,J16)+IF(M16="",0,M16)+IF(P16="",0,P16)</f>
        <v>3</v>
      </c>
      <c r="W16" s="99" t="s">
        <v>127</v>
      </c>
      <c r="X16" s="99"/>
      <c r="Y16" s="100"/>
      <c r="AE16" s="8"/>
      <c r="AF16" s="9"/>
      <c r="AG16" s="9"/>
      <c r="AH16" s="9" t="s">
        <v>15</v>
      </c>
      <c r="AI16" s="9" t="s">
        <v>16</v>
      </c>
      <c r="AJ16" s="10" t="s">
        <v>17</v>
      </c>
      <c r="AK16" s="9" t="s">
        <v>18</v>
      </c>
      <c r="AL16" s="9" t="s">
        <v>19</v>
      </c>
      <c r="AM16" s="80" t="s">
        <v>20</v>
      </c>
      <c r="AN16" s="80"/>
      <c r="AO16" s="8"/>
      <c r="AP16" s="8" t="s">
        <v>21</v>
      </c>
      <c r="AQ16" s="8"/>
      <c r="AR16" s="8"/>
    </row>
    <row r="17" spans="1:44" ht="14.4" customHeight="1" x14ac:dyDescent="0.3">
      <c r="A17" s="89"/>
      <c r="B17" s="36"/>
      <c r="C17" s="74" t="str">
        <f>IF(ISBLANK(A16),"",VLOOKUP(A16,'dívky presence'!$A$2:$J$100,7))</f>
        <v>TJ Sokol PP Hradec Králové 2</v>
      </c>
      <c r="D17" s="75"/>
      <c r="E17" s="96"/>
      <c r="F17" s="69"/>
      <c r="G17" s="70"/>
      <c r="H17" s="81" t="str">
        <f>"("&amp;AH20&amp;","&amp;AI20&amp;","&amp;AJ20&amp;","&amp;AK20&amp;","&amp;AL20&amp;")"</f>
        <v>(5,8,5,,)</v>
      </c>
      <c r="I17" s="82"/>
      <c r="J17" s="83"/>
      <c r="K17" s="82"/>
      <c r="L17" s="82"/>
      <c r="M17" s="82"/>
      <c r="N17" s="81" t="str">
        <f>"("&amp;AH17&amp;","&amp;AI17&amp;","&amp;AJ17&amp;","&amp;AK17&amp;","&amp;AL17&amp;")"</f>
        <v>(2,7,11,,)</v>
      </c>
      <c r="O17" s="82"/>
      <c r="P17" s="82"/>
      <c r="Q17" s="46"/>
      <c r="R17" s="47"/>
      <c r="S17" s="47"/>
      <c r="T17" s="50"/>
      <c r="U17" s="71"/>
      <c r="V17" s="53"/>
      <c r="W17" s="72"/>
      <c r="X17" s="72"/>
      <c r="Y17" s="73"/>
      <c r="AD17" s="8">
        <v>1</v>
      </c>
      <c r="AE17" s="8" t="str">
        <f>C16</f>
        <v>Tomášková Jana</v>
      </c>
      <c r="AF17" s="8">
        <v>4</v>
      </c>
      <c r="AG17" s="8" t="str">
        <f>C22</f>
        <v>Hrubá Evelin</v>
      </c>
      <c r="AH17" s="9" t="s">
        <v>147</v>
      </c>
      <c r="AI17" s="9" t="s">
        <v>130</v>
      </c>
      <c r="AJ17" s="9" t="s">
        <v>141</v>
      </c>
      <c r="AK17" s="9"/>
      <c r="AL17" s="9"/>
      <c r="AM17" s="11">
        <f t="shared" ref="AM17:AM22" si="3">IF(ISBLANK(AH17),"",IF(CODE(AH17)=45,0,1)+IF(ISBLANK(AI17),0,IF(CODE(AI17)=45,0,1))+IF(ISBLANK(AJ17),0,IF(CODE(AJ17)=45,0,1))+IF(ISBLANK(AK17),0,IF(CODE(AK17)=45,0,1))+IF(ISBLANK(AL17),0,IF(CODE(AL17)=45,0,1)))</f>
        <v>3</v>
      </c>
      <c r="AN17" s="11">
        <f t="shared" ref="AN17:AN22" si="4">IF(ISBLANK(AH17),"",IF(CODE(AH17)=45,1,0)+IF(ISBLANK(AI17),0,IF(CODE(AI17)=45,1,0))+IF(ISBLANK(AJ17),0,IF(CODE(AJ17)=45,1,0))+IF(ISBLANK(AK17),0,IF(CODE(AK17)=45,1,0))+IF(ISBLANK(AL17),0,IF(CODE(AL17)=45,1,0)))</f>
        <v>0</v>
      </c>
      <c r="AO17" s="8"/>
      <c r="AP17" s="8" t="str">
        <f t="shared" ref="AP17:AP22" si="5">IF(ISBLANK(AH17),"",IF(OR(AM17=3,AN17=3),IF(AND(ISBLANK(AK17),ISBLANK(AL17),OR(AM17=3,AN17=3)),"OK",IF(ABS(IF(CODE(AH17)=45,-1,1)+IF(CODE(AI17)=45,-1,1)+IF(CODE(AJ17)=45,-1,1))=1,IF(AND(ISBLANK(AL17),OR(AM17=3,AN17=3)),"OK",IF(IF(CODE(AH17)=45,-1,1)+IF(CODE(AI17)=45,-1,1)+IF(CODE(AJ17)=45,-1,1)+IF(CODE(AK17)=45,-1,1)=0,"OK","CHYBA")),"CHYBA")),IF(AND(AM17&lt;3,AN17&lt;3),"NEKOMPLETNÍ","CHYBA")))</f>
        <v>OK</v>
      </c>
      <c r="AQ17" s="8"/>
      <c r="AR17" s="8"/>
    </row>
    <row r="18" spans="1:44" ht="14.4" customHeight="1" x14ac:dyDescent="0.3">
      <c r="A18" s="35">
        <v>9</v>
      </c>
      <c r="B18" s="65">
        <v>2</v>
      </c>
      <c r="C18" s="38" t="str">
        <f>IF(ISBLANK(A18),"",VLOOKUP(A18,'dívky presence'!$A$2:$J$100,3)&amp;" "&amp;VLOOKUP(A18,'dívky presence'!$A$2:$J$100,4))</f>
        <v>Zilvarová Veronika</v>
      </c>
      <c r="D18" s="39"/>
      <c r="E18" s="12">
        <f>J16</f>
        <v>0</v>
      </c>
      <c r="F18" s="13" t="s">
        <v>14</v>
      </c>
      <c r="G18" s="13">
        <f>H16</f>
        <v>3</v>
      </c>
      <c r="H18" s="40" t="s">
        <v>22</v>
      </c>
      <c r="I18" s="41"/>
      <c r="J18" s="67"/>
      <c r="K18" s="13">
        <f>AM18</f>
        <v>1</v>
      </c>
      <c r="L18" s="13" t="s">
        <v>14</v>
      </c>
      <c r="M18" s="13">
        <f>AN18</f>
        <v>3</v>
      </c>
      <c r="N18" s="14">
        <f>AM21</f>
        <v>1</v>
      </c>
      <c r="O18" s="13" t="s">
        <v>14</v>
      </c>
      <c r="P18" s="13">
        <f>AN21</f>
        <v>3</v>
      </c>
      <c r="Q18" s="46">
        <f>IF(E18="",0,IF(E18=3,2,1))+IF(K18="",0,IF(K18=3,2,1))+IF(N18="",0,IF(N18=3,2,1))</f>
        <v>3</v>
      </c>
      <c r="R18" s="47"/>
      <c r="S18" s="47"/>
      <c r="T18" s="50">
        <f>IF(E18="",0,E18)+IF(K18="",0,K18)+IF(N18="",0,N18)</f>
        <v>2</v>
      </c>
      <c r="U18" s="35" t="s">
        <v>14</v>
      </c>
      <c r="V18" s="53">
        <f>IF(G18="",0,G18)+IF(M18="",0,M18)+IF(P18="",0,P18)</f>
        <v>9</v>
      </c>
      <c r="W18" s="72" t="s">
        <v>145</v>
      </c>
      <c r="X18" s="72"/>
      <c r="Y18" s="73"/>
      <c r="AD18" s="8">
        <v>2</v>
      </c>
      <c r="AE18" s="8" t="str">
        <f>C18</f>
        <v>Zilvarová Veronika</v>
      </c>
      <c r="AF18" s="8">
        <v>3</v>
      </c>
      <c r="AG18" s="8" t="str">
        <f>C20</f>
        <v>Pytlíková Aneta</v>
      </c>
      <c r="AH18" s="9" t="s">
        <v>148</v>
      </c>
      <c r="AI18" s="9" t="s">
        <v>149</v>
      </c>
      <c r="AJ18" s="9" t="s">
        <v>131</v>
      </c>
      <c r="AK18" s="9" t="s">
        <v>133</v>
      </c>
      <c r="AL18" s="9"/>
      <c r="AM18" s="11">
        <f t="shared" si="3"/>
        <v>1</v>
      </c>
      <c r="AN18" s="11">
        <f t="shared" si="4"/>
        <v>3</v>
      </c>
      <c r="AO18" s="8"/>
      <c r="AP18" s="8" t="str">
        <f t="shared" si="5"/>
        <v>OK</v>
      </c>
      <c r="AQ18" s="8"/>
      <c r="AR18" s="8"/>
    </row>
    <row r="19" spans="1:44" ht="14.4" customHeight="1" x14ac:dyDescent="0.3">
      <c r="A19" s="35"/>
      <c r="B19" s="66"/>
      <c r="C19" s="74" t="str">
        <f>IF(ISBLANK(A18),"",VLOOKUP(A18,'dívky presence'!$A$2:$J$100,7))</f>
        <v>SK Dobré</v>
      </c>
      <c r="D19" s="75"/>
      <c r="E19" s="76"/>
      <c r="F19" s="77"/>
      <c r="G19" s="77"/>
      <c r="H19" s="68"/>
      <c r="I19" s="69"/>
      <c r="J19" s="70"/>
      <c r="K19" s="77" t="str">
        <f>"("&amp;AH18&amp;","&amp;AI18&amp;","&amp;AJ18&amp;","&amp;AK18&amp;","&amp;AL18&amp;")"</f>
        <v>(8,-11,-9,-10,)</v>
      </c>
      <c r="L19" s="77"/>
      <c r="M19" s="77"/>
      <c r="N19" s="78" t="str">
        <f>"("&amp;AH21&amp;","&amp;AI21&amp;","&amp;AJ21&amp;","&amp;AK21&amp;","&amp;AL21&amp;")"</f>
        <v>(-5,-10,3,-5,)</v>
      </c>
      <c r="O19" s="77"/>
      <c r="P19" s="77"/>
      <c r="Q19" s="46"/>
      <c r="R19" s="47"/>
      <c r="S19" s="47"/>
      <c r="T19" s="50"/>
      <c r="U19" s="71"/>
      <c r="V19" s="53"/>
      <c r="W19" s="72"/>
      <c r="X19" s="72"/>
      <c r="Y19" s="73"/>
      <c r="AD19" s="8">
        <v>4</v>
      </c>
      <c r="AE19" s="8" t="str">
        <f>C22</f>
        <v>Hrubá Evelin</v>
      </c>
      <c r="AF19" s="8">
        <v>3</v>
      </c>
      <c r="AG19" s="8" t="str">
        <f>C20</f>
        <v>Pytlíková Aneta</v>
      </c>
      <c r="AH19" s="9" t="s">
        <v>143</v>
      </c>
      <c r="AI19" s="9" t="s">
        <v>140</v>
      </c>
      <c r="AJ19" s="9" t="s">
        <v>144</v>
      </c>
      <c r="AK19" s="9"/>
      <c r="AL19" s="9"/>
      <c r="AM19" s="11">
        <f t="shared" si="3"/>
        <v>0</v>
      </c>
      <c r="AN19" s="11">
        <f t="shared" si="4"/>
        <v>3</v>
      </c>
      <c r="AO19" s="8"/>
      <c r="AP19" s="8" t="str">
        <f t="shared" si="5"/>
        <v>OK</v>
      </c>
      <c r="AQ19" s="8"/>
      <c r="AR19" s="8"/>
    </row>
    <row r="20" spans="1:44" ht="14.4" customHeight="1" x14ac:dyDescent="0.3">
      <c r="A20" s="35">
        <v>5</v>
      </c>
      <c r="B20" s="65">
        <v>3</v>
      </c>
      <c r="C20" s="38" t="str">
        <f>IF(ISBLANK(A20),"",VLOOKUP(A20,'dívky presence'!$A$2:$J$100,3)&amp;" "&amp;VLOOKUP(A20,'dívky presence'!$A$2:$J$100,4))</f>
        <v>Pytlíková Aneta</v>
      </c>
      <c r="D20" s="39"/>
      <c r="E20" s="12">
        <f>M16</f>
        <v>3</v>
      </c>
      <c r="F20" s="13" t="s">
        <v>14</v>
      </c>
      <c r="G20" s="13">
        <f>K16</f>
        <v>1</v>
      </c>
      <c r="H20" s="14">
        <f>M18</f>
        <v>3</v>
      </c>
      <c r="I20" s="13" t="s">
        <v>14</v>
      </c>
      <c r="J20" s="18">
        <f>K18</f>
        <v>1</v>
      </c>
      <c r="K20" s="40" t="s">
        <v>22</v>
      </c>
      <c r="L20" s="41"/>
      <c r="M20" s="67"/>
      <c r="N20" s="14">
        <f>AN19</f>
        <v>3</v>
      </c>
      <c r="O20" s="13" t="s">
        <v>14</v>
      </c>
      <c r="P20" s="13">
        <f>AM19</f>
        <v>0</v>
      </c>
      <c r="Q20" s="46">
        <f>IF(E20="",0,IF(E20=3,2,1))+IF(H20="",0,IF(H20=3,2,1))+IF(N20="",0,IF(N20=3,2,1))</f>
        <v>6</v>
      </c>
      <c r="R20" s="47"/>
      <c r="S20" s="47"/>
      <c r="T20" s="50">
        <f>IF(E20="",0,E20)+IF(H20="",0,H20)+IF(N20="",0,N20)</f>
        <v>9</v>
      </c>
      <c r="U20" s="35" t="s">
        <v>14</v>
      </c>
      <c r="V20" s="53">
        <f>IF(G20="",0,G20)+IF(J20="",0,J20)+IF(P20="",0,P20)</f>
        <v>2</v>
      </c>
      <c r="W20" s="72" t="s">
        <v>126</v>
      </c>
      <c r="X20" s="72"/>
      <c r="Y20" s="73"/>
      <c r="AD20" s="8">
        <v>1</v>
      </c>
      <c r="AE20" s="8" t="str">
        <f>C16</f>
        <v>Tomášková Jana</v>
      </c>
      <c r="AF20" s="8">
        <v>2</v>
      </c>
      <c r="AG20" s="8" t="str">
        <f>C18</f>
        <v>Zilvarová Veronika</v>
      </c>
      <c r="AH20" s="9" t="s">
        <v>152</v>
      </c>
      <c r="AI20" s="9" t="s">
        <v>148</v>
      </c>
      <c r="AJ20" s="9" t="s">
        <v>152</v>
      </c>
      <c r="AK20" s="9"/>
      <c r="AL20" s="9"/>
      <c r="AM20" s="11">
        <f t="shared" si="3"/>
        <v>3</v>
      </c>
      <c r="AN20" s="11">
        <f t="shared" si="4"/>
        <v>0</v>
      </c>
      <c r="AO20" s="8"/>
      <c r="AP20" s="8" t="str">
        <f t="shared" si="5"/>
        <v>OK</v>
      </c>
      <c r="AQ20" s="8"/>
      <c r="AR20" s="8"/>
    </row>
    <row r="21" spans="1:44" ht="14.4" customHeight="1" x14ac:dyDescent="0.3">
      <c r="A21" s="35"/>
      <c r="B21" s="66"/>
      <c r="C21" s="74" t="str">
        <f>IF(ISBLANK(A20),"",VLOOKUP(A20,'dívky presence'!$A$2:$J$100,7))</f>
        <v>TJ Borová</v>
      </c>
      <c r="D21" s="75"/>
      <c r="E21" s="76" t="str">
        <f>"("&amp;AH22&amp;","&amp;AI22&amp;","&amp;AJ22&amp;","&amp;AK22&amp;","&amp;AL22&amp;")"</f>
        <v>(-4,3,7,10,)</v>
      </c>
      <c r="F21" s="77"/>
      <c r="G21" s="77"/>
      <c r="H21" s="78"/>
      <c r="I21" s="77"/>
      <c r="J21" s="79"/>
      <c r="K21" s="68"/>
      <c r="L21" s="69"/>
      <c r="M21" s="70"/>
      <c r="N21" s="78"/>
      <c r="O21" s="77"/>
      <c r="P21" s="77"/>
      <c r="Q21" s="46"/>
      <c r="R21" s="47"/>
      <c r="S21" s="47"/>
      <c r="T21" s="50"/>
      <c r="U21" s="71"/>
      <c r="V21" s="53"/>
      <c r="W21" s="72"/>
      <c r="X21" s="72"/>
      <c r="Y21" s="73"/>
      <c r="AD21" s="8">
        <v>2</v>
      </c>
      <c r="AE21" s="8" t="str">
        <f>C18</f>
        <v>Zilvarová Veronika</v>
      </c>
      <c r="AF21" s="8">
        <v>4</v>
      </c>
      <c r="AG21" s="8" t="str">
        <f>C22</f>
        <v>Hrubá Evelin</v>
      </c>
      <c r="AH21" s="9" t="s">
        <v>143</v>
      </c>
      <c r="AI21" s="9" t="s">
        <v>133</v>
      </c>
      <c r="AJ21" s="9" t="s">
        <v>137</v>
      </c>
      <c r="AK21" s="9" t="s">
        <v>143</v>
      </c>
      <c r="AL21" s="9"/>
      <c r="AM21" s="11">
        <f t="shared" si="3"/>
        <v>1</v>
      </c>
      <c r="AN21" s="11">
        <f t="shared" si="4"/>
        <v>3</v>
      </c>
      <c r="AO21" s="8"/>
      <c r="AP21" s="8" t="str">
        <f t="shared" si="5"/>
        <v>OK</v>
      </c>
      <c r="AQ21" s="8"/>
      <c r="AR21" s="8"/>
    </row>
    <row r="22" spans="1:44" ht="14.4" customHeight="1" x14ac:dyDescent="0.3">
      <c r="A22" s="35">
        <v>11</v>
      </c>
      <c r="B22" s="36">
        <v>4</v>
      </c>
      <c r="C22" s="38" t="str">
        <f>IF(ISBLANK(A22),"",VLOOKUP(A22,'dívky presence'!$A$2:$J$100,3)&amp;" "&amp;VLOOKUP(A22,'dívky presence'!$A$2:$J$100,4))</f>
        <v>Hrubá Evelin</v>
      </c>
      <c r="D22" s="39"/>
      <c r="E22" s="21">
        <f>P16</f>
        <v>0</v>
      </c>
      <c r="F22" s="6" t="s">
        <v>14</v>
      </c>
      <c r="G22" s="6">
        <f>N16</f>
        <v>3</v>
      </c>
      <c r="H22" s="5">
        <f>P18</f>
        <v>3</v>
      </c>
      <c r="I22" s="6" t="s">
        <v>14</v>
      </c>
      <c r="J22" s="7">
        <f>N18</f>
        <v>1</v>
      </c>
      <c r="K22" s="6">
        <f>P20</f>
        <v>0</v>
      </c>
      <c r="L22" s="6" t="s">
        <v>14</v>
      </c>
      <c r="M22" s="6">
        <f>N20</f>
        <v>3</v>
      </c>
      <c r="N22" s="40" t="s">
        <v>22</v>
      </c>
      <c r="O22" s="41"/>
      <c r="P22" s="42"/>
      <c r="Q22" s="46">
        <f>IF(E22="",0,IF(E22=3,2,1))+IF(H22="",0,IF(H22=3,2,1))+IF(K22="",0,IF(K22=3,2,1))</f>
        <v>4</v>
      </c>
      <c r="R22" s="47"/>
      <c r="S22" s="47"/>
      <c r="T22" s="50">
        <f>IF(E22="",0,E22)+IF(H22="",0,H22)+IF(K22="",0,K22)</f>
        <v>3</v>
      </c>
      <c r="U22" s="35" t="s">
        <v>14</v>
      </c>
      <c r="V22" s="53">
        <f>IF(G22="",0,G22)+IF(J22="",0,J22)+IF(M22="",0,M22)</f>
        <v>7</v>
      </c>
      <c r="W22" s="55" t="s">
        <v>128</v>
      </c>
      <c r="X22" s="55"/>
      <c r="Y22" s="56"/>
      <c r="AD22" s="8">
        <v>3</v>
      </c>
      <c r="AE22" s="8" t="str">
        <f>C20</f>
        <v>Pytlíková Aneta</v>
      </c>
      <c r="AF22" s="8">
        <v>1</v>
      </c>
      <c r="AG22" s="8" t="str">
        <f>C16</f>
        <v>Tomášková Jana</v>
      </c>
      <c r="AH22" s="9" t="s">
        <v>139</v>
      </c>
      <c r="AI22" s="9" t="s">
        <v>137</v>
      </c>
      <c r="AJ22" s="9" t="s">
        <v>130</v>
      </c>
      <c r="AK22" s="9" t="s">
        <v>138</v>
      </c>
      <c r="AL22" s="9"/>
      <c r="AM22" s="11">
        <f t="shared" si="3"/>
        <v>3</v>
      </c>
      <c r="AN22" s="11">
        <f t="shared" si="4"/>
        <v>1</v>
      </c>
      <c r="AO22" s="8"/>
      <c r="AP22" s="8" t="str">
        <f t="shared" si="5"/>
        <v>OK</v>
      </c>
      <c r="AQ22" s="8"/>
      <c r="AR22" s="8"/>
    </row>
    <row r="23" spans="1:44" ht="15" customHeight="1" thickBot="1" x14ac:dyDescent="0.35">
      <c r="A23" s="35"/>
      <c r="B23" s="37"/>
      <c r="C23" s="59" t="str">
        <f>IF(ISBLANK(A22),"",VLOOKUP(A22,'dívky presence'!$A$2:$J$100,7))</f>
        <v>Sokol Chrudim</v>
      </c>
      <c r="D23" s="60"/>
      <c r="E23" s="61"/>
      <c r="F23" s="62"/>
      <c r="G23" s="62"/>
      <c r="H23" s="63"/>
      <c r="I23" s="62"/>
      <c r="J23" s="64"/>
      <c r="K23" s="62" t="str">
        <f>"("&amp;AH19&amp;","&amp;AI19&amp;","&amp;AJ19&amp;","&amp;AK19&amp;","&amp;AL19&amp;")"</f>
        <v>(-5,-6,-3,,)</v>
      </c>
      <c r="L23" s="62"/>
      <c r="M23" s="62"/>
      <c r="N23" s="43"/>
      <c r="O23" s="44"/>
      <c r="P23" s="45"/>
      <c r="Q23" s="48"/>
      <c r="R23" s="49"/>
      <c r="S23" s="49"/>
      <c r="T23" s="51"/>
      <c r="U23" s="52"/>
      <c r="V23" s="54"/>
      <c r="W23" s="57"/>
      <c r="X23" s="57"/>
      <c r="Y23" s="58"/>
      <c r="Z23"/>
      <c r="AA23"/>
      <c r="AB23"/>
    </row>
    <row r="25" spans="1:44" ht="15" thickBot="1" x14ac:dyDescent="0.35"/>
    <row r="26" spans="1:44" ht="15" thickBot="1" x14ac:dyDescent="0.35">
      <c r="B26" s="84" t="s">
        <v>10</v>
      </c>
      <c r="C26" s="85"/>
      <c r="D26" s="29" t="s">
        <v>127</v>
      </c>
      <c r="E26" s="84">
        <v>1</v>
      </c>
      <c r="F26" s="85"/>
      <c r="G26" s="85"/>
      <c r="H26" s="86">
        <v>2</v>
      </c>
      <c r="I26" s="85"/>
      <c r="J26" s="87"/>
      <c r="K26" s="85">
        <v>3</v>
      </c>
      <c r="L26" s="85"/>
      <c r="M26" s="85"/>
      <c r="N26" s="86">
        <v>4</v>
      </c>
      <c r="O26" s="85"/>
      <c r="P26" s="85"/>
      <c r="Q26" s="84" t="s">
        <v>11</v>
      </c>
      <c r="R26" s="85"/>
      <c r="S26" s="85"/>
      <c r="T26" s="86" t="s">
        <v>12</v>
      </c>
      <c r="U26" s="85"/>
      <c r="V26" s="87"/>
      <c r="W26" s="86" t="s">
        <v>13</v>
      </c>
      <c r="X26" s="85"/>
      <c r="Y26" s="88"/>
      <c r="Z26"/>
      <c r="AA26"/>
      <c r="AB26"/>
    </row>
    <row r="27" spans="1:44" ht="14.4" customHeight="1" x14ac:dyDescent="0.3">
      <c r="A27" s="89">
        <v>2</v>
      </c>
      <c r="B27" s="90">
        <v>1</v>
      </c>
      <c r="C27" s="91" t="str">
        <f>IF(ISBLANK(A27),"",VLOOKUP(A27,'dívky presence'!$A$2:$J$100,3)&amp;" "&amp;VLOOKUP(A27,'dívky presence'!$A$2:$J$100,4))</f>
        <v>Kuchařová Elena</v>
      </c>
      <c r="D27" s="92"/>
      <c r="E27" s="93" t="s">
        <v>22</v>
      </c>
      <c r="F27" s="94"/>
      <c r="G27" s="95"/>
      <c r="H27" s="5">
        <f>AM31</f>
        <v>3</v>
      </c>
      <c r="I27" s="6" t="s">
        <v>14</v>
      </c>
      <c r="J27" s="7">
        <f>AN31</f>
        <v>0</v>
      </c>
      <c r="K27" s="6">
        <f>AN33</f>
        <v>3</v>
      </c>
      <c r="L27" s="6" t="s">
        <v>14</v>
      </c>
      <c r="M27" s="6">
        <f>AM33</f>
        <v>0</v>
      </c>
      <c r="N27" s="5">
        <f>AM28</f>
        <v>3</v>
      </c>
      <c r="O27" s="6" t="s">
        <v>14</v>
      </c>
      <c r="P27" s="6">
        <f>AN28</f>
        <v>1</v>
      </c>
      <c r="Q27" s="66">
        <f>IF(H27="",0,IF(H27=3,2,1))+IF(K27="",0,IF(K27=3,2,1))+IF(N27="",0,IF(N27=3,2,1))</f>
        <v>6</v>
      </c>
      <c r="R27" s="97"/>
      <c r="S27" s="97"/>
      <c r="T27" s="74">
        <f>IF(H27="",0,H27)+IF(K27="",0,K27)+IF(N27="",0,N27)</f>
        <v>9</v>
      </c>
      <c r="U27" s="35" t="s">
        <v>14</v>
      </c>
      <c r="V27" s="98">
        <f>IF(J27="",0,J27)+IF(M27="",0,M27)+IF(P27="",0,P27)</f>
        <v>1</v>
      </c>
      <c r="W27" s="99" t="s">
        <v>126</v>
      </c>
      <c r="X27" s="99"/>
      <c r="Y27" s="100"/>
      <c r="AE27" s="8"/>
      <c r="AF27" s="9"/>
      <c r="AG27" s="9"/>
      <c r="AH27" s="9" t="s">
        <v>15</v>
      </c>
      <c r="AI27" s="9" t="s">
        <v>16</v>
      </c>
      <c r="AJ27" s="10" t="s">
        <v>17</v>
      </c>
      <c r="AK27" s="9" t="s">
        <v>18</v>
      </c>
      <c r="AL27" s="9" t="s">
        <v>19</v>
      </c>
      <c r="AM27" s="80" t="s">
        <v>20</v>
      </c>
      <c r="AN27" s="80"/>
      <c r="AO27" s="8"/>
      <c r="AP27" s="8" t="s">
        <v>21</v>
      </c>
      <c r="AQ27" s="8"/>
      <c r="AR27" s="8"/>
    </row>
    <row r="28" spans="1:44" ht="14.4" customHeight="1" x14ac:dyDescent="0.3">
      <c r="A28" s="89"/>
      <c r="B28" s="36"/>
      <c r="C28" s="74" t="str">
        <f>IF(ISBLANK(A27),"",VLOOKUP(A27,'dívky presence'!$A$2:$J$100,7))</f>
        <v>SK Dobré</v>
      </c>
      <c r="D28" s="75"/>
      <c r="E28" s="96"/>
      <c r="F28" s="69"/>
      <c r="G28" s="70"/>
      <c r="H28" s="81" t="str">
        <f>"("&amp;AH31&amp;","&amp;AI31&amp;","&amp;AJ31&amp;","&amp;AK31&amp;","&amp;AL31&amp;")"</f>
        <v>(9,5,9,,)</v>
      </c>
      <c r="I28" s="82"/>
      <c r="J28" s="83"/>
      <c r="K28" s="82"/>
      <c r="L28" s="82"/>
      <c r="M28" s="82"/>
      <c r="N28" s="81" t="str">
        <f>"("&amp;AH28&amp;","&amp;AI28&amp;","&amp;AJ28&amp;","&amp;AK28&amp;","&amp;AL28&amp;")"</f>
        <v>(4,-9,11,6,)</v>
      </c>
      <c r="O28" s="82"/>
      <c r="P28" s="82"/>
      <c r="Q28" s="46"/>
      <c r="R28" s="47"/>
      <c r="S28" s="47"/>
      <c r="T28" s="50"/>
      <c r="U28" s="71"/>
      <c r="V28" s="53"/>
      <c r="W28" s="72"/>
      <c r="X28" s="72"/>
      <c r="Y28" s="73"/>
      <c r="AD28" s="8">
        <v>1</v>
      </c>
      <c r="AE28" s="8" t="str">
        <f>C27</f>
        <v>Kuchařová Elena</v>
      </c>
      <c r="AF28" s="8">
        <v>4</v>
      </c>
      <c r="AG28" s="8" t="str">
        <f>C33</f>
        <v>Rybová Nela</v>
      </c>
      <c r="AH28" s="9" t="s">
        <v>136</v>
      </c>
      <c r="AI28" s="9" t="s">
        <v>131</v>
      </c>
      <c r="AJ28" s="9" t="s">
        <v>141</v>
      </c>
      <c r="AK28" s="9" t="s">
        <v>135</v>
      </c>
      <c r="AL28" s="9"/>
      <c r="AM28" s="11">
        <f t="shared" ref="AM28:AM33" si="6">IF(ISBLANK(AH28),"",IF(CODE(AH28)=45,0,1)+IF(ISBLANK(AI28),0,IF(CODE(AI28)=45,0,1))+IF(ISBLANK(AJ28),0,IF(CODE(AJ28)=45,0,1))+IF(ISBLANK(AK28),0,IF(CODE(AK28)=45,0,1))+IF(ISBLANK(AL28),0,IF(CODE(AL28)=45,0,1)))</f>
        <v>3</v>
      </c>
      <c r="AN28" s="11">
        <f t="shared" ref="AN28:AN33" si="7">IF(ISBLANK(AH28),"",IF(CODE(AH28)=45,1,0)+IF(ISBLANK(AI28),0,IF(CODE(AI28)=45,1,0))+IF(ISBLANK(AJ28),0,IF(CODE(AJ28)=45,1,0))+IF(ISBLANK(AK28),0,IF(CODE(AK28)=45,1,0))+IF(ISBLANK(AL28),0,IF(CODE(AL28)=45,1,0)))</f>
        <v>1</v>
      </c>
      <c r="AO28" s="8"/>
      <c r="AP28" s="8" t="str">
        <f t="shared" ref="AP28:AP33" si="8">IF(ISBLANK(AH28),"",IF(OR(AM28=3,AN28=3),IF(AND(ISBLANK(AK28),ISBLANK(AL28),OR(AM28=3,AN28=3)),"OK",IF(ABS(IF(CODE(AH28)=45,-1,1)+IF(CODE(AI28)=45,-1,1)+IF(CODE(AJ28)=45,-1,1))=1,IF(AND(ISBLANK(AL28),OR(AM28=3,AN28=3)),"OK",IF(IF(CODE(AH28)=45,-1,1)+IF(CODE(AI28)=45,-1,1)+IF(CODE(AJ28)=45,-1,1)+IF(CODE(AK28)=45,-1,1)=0,"OK","CHYBA")),"CHYBA")),IF(AND(AM28&lt;3,AN28&lt;3),"NEKOMPLETNÍ","CHYBA")))</f>
        <v>OK</v>
      </c>
      <c r="AQ28" s="8"/>
      <c r="AR28" s="8"/>
    </row>
    <row r="29" spans="1:44" ht="14.4" customHeight="1" x14ac:dyDescent="0.3">
      <c r="A29" s="35">
        <v>8</v>
      </c>
      <c r="B29" s="65">
        <v>2</v>
      </c>
      <c r="C29" s="38" t="str">
        <f>IF(ISBLANK(A29),"",VLOOKUP(A29,'dívky presence'!$A$2:$J$100,3)&amp;" "&amp;VLOOKUP(A29,'dívky presence'!$A$2:$J$100,4))</f>
        <v>Mackowiakova Markéta</v>
      </c>
      <c r="D29" s="39"/>
      <c r="E29" s="12">
        <f>J27</f>
        <v>0</v>
      </c>
      <c r="F29" s="13" t="s">
        <v>14</v>
      </c>
      <c r="G29" s="13">
        <f>H27</f>
        <v>3</v>
      </c>
      <c r="H29" s="40" t="s">
        <v>22</v>
      </c>
      <c r="I29" s="41"/>
      <c r="J29" s="67"/>
      <c r="K29" s="13">
        <f>AM29</f>
        <v>0</v>
      </c>
      <c r="L29" s="13" t="s">
        <v>14</v>
      </c>
      <c r="M29" s="13">
        <f>AN29</f>
        <v>3</v>
      </c>
      <c r="N29" s="14">
        <f>AM32</f>
        <v>3</v>
      </c>
      <c r="O29" s="13" t="s">
        <v>14</v>
      </c>
      <c r="P29" s="13">
        <f>AN32</f>
        <v>1</v>
      </c>
      <c r="Q29" s="46">
        <f>IF(E29="",0,IF(E29=3,2,1))+IF(K29="",0,IF(K29=3,2,1))+IF(N29="",0,IF(N29=3,2,1))</f>
        <v>4</v>
      </c>
      <c r="R29" s="47"/>
      <c r="S29" s="47"/>
      <c r="T29" s="50">
        <f>IF(E29="",0,E29)+IF(K29="",0,K29)+IF(N29="",0,N29)</f>
        <v>3</v>
      </c>
      <c r="U29" s="35" t="s">
        <v>14</v>
      </c>
      <c r="V29" s="53">
        <f>IF(G29="",0,G29)+IF(M29="",0,M29)+IF(P29="",0,P29)</f>
        <v>7</v>
      </c>
      <c r="W29" s="72" t="s">
        <v>128</v>
      </c>
      <c r="X29" s="72"/>
      <c r="Y29" s="73"/>
      <c r="AD29" s="8">
        <v>2</v>
      </c>
      <c r="AE29" s="8" t="str">
        <f>C29</f>
        <v>Mackowiakova Markéta</v>
      </c>
      <c r="AF29" s="8">
        <v>3</v>
      </c>
      <c r="AG29" s="8" t="str">
        <f>C31</f>
        <v>Ferbasová Dorothea</v>
      </c>
      <c r="AH29" s="9" t="s">
        <v>142</v>
      </c>
      <c r="AI29" s="9" t="s">
        <v>149</v>
      </c>
      <c r="AJ29" s="9" t="s">
        <v>154</v>
      </c>
      <c r="AK29" s="9"/>
      <c r="AL29" s="9"/>
      <c r="AM29" s="11">
        <f t="shared" si="6"/>
        <v>0</v>
      </c>
      <c r="AN29" s="11">
        <f t="shared" si="7"/>
        <v>3</v>
      </c>
      <c r="AO29" s="8"/>
      <c r="AP29" s="8" t="str">
        <f t="shared" si="8"/>
        <v>OK</v>
      </c>
      <c r="AQ29" s="8"/>
      <c r="AR29" s="8"/>
    </row>
    <row r="30" spans="1:44" ht="14.4" customHeight="1" x14ac:dyDescent="0.3">
      <c r="A30" s="35"/>
      <c r="B30" s="66"/>
      <c r="C30" s="74" t="str">
        <f>IF(ISBLANK(A29),"",VLOOKUP(A29,'dívky presence'!$A$2:$J$100,7))</f>
        <v>TTC Ústí nad Orlicí</v>
      </c>
      <c r="D30" s="75"/>
      <c r="E30" s="76"/>
      <c r="F30" s="77"/>
      <c r="G30" s="77"/>
      <c r="H30" s="68"/>
      <c r="I30" s="69"/>
      <c r="J30" s="70"/>
      <c r="K30" s="77" t="str">
        <f>"("&amp;AH29&amp;","&amp;AI29&amp;","&amp;AJ29&amp;","&amp;AK29&amp;","&amp;AL29&amp;")"</f>
        <v>(-7,-11,-13,,)</v>
      </c>
      <c r="L30" s="77"/>
      <c r="M30" s="77"/>
      <c r="N30" s="78" t="str">
        <f>"("&amp;AH32&amp;","&amp;AI32&amp;","&amp;AJ32&amp;","&amp;AK32&amp;","&amp;AL32&amp;")"</f>
        <v>(3,-6,9,5,)</v>
      </c>
      <c r="O30" s="77"/>
      <c r="P30" s="77"/>
      <c r="Q30" s="46"/>
      <c r="R30" s="47"/>
      <c r="S30" s="47"/>
      <c r="T30" s="50"/>
      <c r="U30" s="71"/>
      <c r="V30" s="53"/>
      <c r="W30" s="72"/>
      <c r="X30" s="72"/>
      <c r="Y30" s="73"/>
      <c r="AD30" s="8">
        <v>4</v>
      </c>
      <c r="AE30" s="8" t="str">
        <f>C33</f>
        <v>Rybová Nela</v>
      </c>
      <c r="AF30" s="8">
        <v>3</v>
      </c>
      <c r="AG30" s="8" t="str">
        <f>C31</f>
        <v>Ferbasová Dorothea</v>
      </c>
      <c r="AH30" s="9" t="s">
        <v>131</v>
      </c>
      <c r="AI30" s="9" t="s">
        <v>137</v>
      </c>
      <c r="AJ30" s="9" t="s">
        <v>133</v>
      </c>
      <c r="AK30" s="9" t="s">
        <v>139</v>
      </c>
      <c r="AL30" s="9"/>
      <c r="AM30" s="11">
        <f t="shared" si="6"/>
        <v>1</v>
      </c>
      <c r="AN30" s="11">
        <f t="shared" si="7"/>
        <v>3</v>
      </c>
      <c r="AO30" s="8"/>
      <c r="AP30" s="8" t="str">
        <f t="shared" si="8"/>
        <v>OK</v>
      </c>
      <c r="AQ30" s="8"/>
      <c r="AR30" s="8"/>
    </row>
    <row r="31" spans="1:44" ht="14.4" customHeight="1" x14ac:dyDescent="0.3">
      <c r="A31" s="35">
        <v>4</v>
      </c>
      <c r="B31" s="65">
        <v>3</v>
      </c>
      <c r="C31" s="38" t="str">
        <f>IF(ISBLANK(A31),"",VLOOKUP(A31,'dívky presence'!$A$2:$J$100,3)&amp;" "&amp;VLOOKUP(A31,'dívky presence'!$A$2:$J$100,4))</f>
        <v>Ferbasová Dorothea</v>
      </c>
      <c r="D31" s="39"/>
      <c r="E31" s="12">
        <f>M27</f>
        <v>0</v>
      </c>
      <c r="F31" s="13" t="s">
        <v>14</v>
      </c>
      <c r="G31" s="13">
        <f>K27</f>
        <v>3</v>
      </c>
      <c r="H31" s="14">
        <f>M29</f>
        <v>3</v>
      </c>
      <c r="I31" s="13" t="s">
        <v>14</v>
      </c>
      <c r="J31" s="18">
        <f>K29</f>
        <v>0</v>
      </c>
      <c r="K31" s="40" t="s">
        <v>22</v>
      </c>
      <c r="L31" s="41"/>
      <c r="M31" s="67"/>
      <c r="N31" s="14">
        <f>AN30</f>
        <v>3</v>
      </c>
      <c r="O31" s="13" t="s">
        <v>14</v>
      </c>
      <c r="P31" s="13">
        <f>AM30</f>
        <v>1</v>
      </c>
      <c r="Q31" s="46">
        <f>IF(E31="",0,IF(E31=3,2,1))+IF(H31="",0,IF(H31=3,2,1))+IF(N31="",0,IF(N31=3,2,1))</f>
        <v>5</v>
      </c>
      <c r="R31" s="47"/>
      <c r="S31" s="47"/>
      <c r="T31" s="50">
        <f>IF(E31="",0,E31)+IF(H31="",0,H31)+IF(N31="",0,N31)</f>
        <v>6</v>
      </c>
      <c r="U31" s="35" t="s">
        <v>14</v>
      </c>
      <c r="V31" s="53">
        <f>IF(G31="",0,G31)+IF(J31="",0,J31)+IF(P31="",0,P31)</f>
        <v>4</v>
      </c>
      <c r="W31" s="72" t="s">
        <v>127</v>
      </c>
      <c r="X31" s="72"/>
      <c r="Y31" s="73"/>
      <c r="AD31" s="8">
        <v>1</v>
      </c>
      <c r="AE31" s="8" t="str">
        <f>C27</f>
        <v>Kuchařová Elena</v>
      </c>
      <c r="AF31" s="8">
        <v>2</v>
      </c>
      <c r="AG31" s="8" t="str">
        <f>C29</f>
        <v>Mackowiakova Markéta</v>
      </c>
      <c r="AH31" s="9" t="s">
        <v>134</v>
      </c>
      <c r="AI31" s="9" t="s">
        <v>152</v>
      </c>
      <c r="AJ31" s="9" t="s">
        <v>134</v>
      </c>
      <c r="AK31" s="9"/>
      <c r="AL31" s="9"/>
      <c r="AM31" s="11">
        <f t="shared" si="6"/>
        <v>3</v>
      </c>
      <c r="AN31" s="11">
        <f t="shared" si="7"/>
        <v>0</v>
      </c>
      <c r="AO31" s="8"/>
      <c r="AP31" s="8" t="str">
        <f t="shared" si="8"/>
        <v>OK</v>
      </c>
      <c r="AQ31" s="8"/>
      <c r="AR31" s="8"/>
    </row>
    <row r="32" spans="1:44" ht="14.4" customHeight="1" x14ac:dyDescent="0.3">
      <c r="A32" s="35"/>
      <c r="B32" s="66"/>
      <c r="C32" s="74" t="str">
        <f>IF(ISBLANK(A31),"",VLOOKUP(A31,'dívky presence'!$A$2:$J$100,7))</f>
        <v>TJ Sokol PP Hradec Králové 2</v>
      </c>
      <c r="D32" s="75"/>
      <c r="E32" s="76" t="str">
        <f>"("&amp;AH33&amp;","&amp;AI33&amp;","&amp;AJ33&amp;","&amp;AK33&amp;","&amp;AL33&amp;")"</f>
        <v>(-4,-3,-8,,)</v>
      </c>
      <c r="F32" s="77"/>
      <c r="G32" s="77"/>
      <c r="H32" s="78"/>
      <c r="I32" s="77"/>
      <c r="J32" s="79"/>
      <c r="K32" s="68"/>
      <c r="L32" s="69"/>
      <c r="M32" s="70"/>
      <c r="N32" s="78"/>
      <c r="O32" s="77"/>
      <c r="P32" s="77"/>
      <c r="Q32" s="46"/>
      <c r="R32" s="47"/>
      <c r="S32" s="47"/>
      <c r="T32" s="50"/>
      <c r="U32" s="71"/>
      <c r="V32" s="53"/>
      <c r="W32" s="72"/>
      <c r="X32" s="72"/>
      <c r="Y32" s="73"/>
      <c r="AD32" s="8">
        <v>2</v>
      </c>
      <c r="AE32" s="8" t="str">
        <f>C29</f>
        <v>Mackowiakova Markéta</v>
      </c>
      <c r="AF32" s="8">
        <v>4</v>
      </c>
      <c r="AG32" s="8" t="str">
        <f>C33</f>
        <v>Rybová Nela</v>
      </c>
      <c r="AH32" s="9" t="s">
        <v>137</v>
      </c>
      <c r="AI32" s="9" t="s">
        <v>140</v>
      </c>
      <c r="AJ32" s="9" t="s">
        <v>134</v>
      </c>
      <c r="AK32" s="9" t="s">
        <v>152</v>
      </c>
      <c r="AL32" s="9"/>
      <c r="AM32" s="11">
        <f t="shared" si="6"/>
        <v>3</v>
      </c>
      <c r="AN32" s="11">
        <f t="shared" si="7"/>
        <v>1</v>
      </c>
      <c r="AO32" s="8"/>
      <c r="AP32" s="8" t="str">
        <f t="shared" si="8"/>
        <v>OK</v>
      </c>
      <c r="AQ32" s="8"/>
      <c r="AR32" s="8"/>
    </row>
    <row r="33" spans="1:44" ht="14.4" customHeight="1" x14ac:dyDescent="0.3">
      <c r="A33" s="35">
        <v>10</v>
      </c>
      <c r="B33" s="36">
        <v>4</v>
      </c>
      <c r="C33" s="38" t="str">
        <f>IF(ISBLANK(A33),"",VLOOKUP(A33,'dívky presence'!$A$2:$J$100,3)&amp;" "&amp;VLOOKUP(A33,'dívky presence'!$A$2:$J$100,4))</f>
        <v>Rybová Nela</v>
      </c>
      <c r="D33" s="39"/>
      <c r="E33" s="21">
        <f>P27</f>
        <v>1</v>
      </c>
      <c r="F33" s="6" t="s">
        <v>14</v>
      </c>
      <c r="G33" s="6">
        <f>N27</f>
        <v>3</v>
      </c>
      <c r="H33" s="5">
        <f>P29</f>
        <v>1</v>
      </c>
      <c r="I33" s="6" t="s">
        <v>14</v>
      </c>
      <c r="J33" s="7">
        <f>N29</f>
        <v>3</v>
      </c>
      <c r="K33" s="6">
        <f>P31</f>
        <v>1</v>
      </c>
      <c r="L33" s="6" t="s">
        <v>14</v>
      </c>
      <c r="M33" s="6">
        <f>N31</f>
        <v>3</v>
      </c>
      <c r="N33" s="40" t="s">
        <v>22</v>
      </c>
      <c r="O33" s="41"/>
      <c r="P33" s="42"/>
      <c r="Q33" s="46">
        <f>IF(E33="",0,IF(E33=3,2,1))+IF(H33="",0,IF(H33=3,2,1))+IF(K33="",0,IF(K33=3,2,1))</f>
        <v>3</v>
      </c>
      <c r="R33" s="47"/>
      <c r="S33" s="47"/>
      <c r="T33" s="50">
        <f>IF(E33="",0,E33)+IF(H33="",0,H33)+IF(K33="",0,K33)</f>
        <v>3</v>
      </c>
      <c r="U33" s="35" t="s">
        <v>14</v>
      </c>
      <c r="V33" s="53">
        <f>IF(G33="",0,G33)+IF(J33="",0,J33)+IF(M33="",0,M33)</f>
        <v>9</v>
      </c>
      <c r="W33" s="55" t="s">
        <v>145</v>
      </c>
      <c r="X33" s="55"/>
      <c r="Y33" s="56"/>
      <c r="AD33" s="8">
        <v>3</v>
      </c>
      <c r="AE33" s="8" t="str">
        <f>C31</f>
        <v>Ferbasová Dorothea</v>
      </c>
      <c r="AF33" s="8">
        <v>1</v>
      </c>
      <c r="AG33" s="8" t="str">
        <f>C27</f>
        <v>Kuchařová Elena</v>
      </c>
      <c r="AH33" s="9" t="s">
        <v>139</v>
      </c>
      <c r="AI33" s="9" t="s">
        <v>144</v>
      </c>
      <c r="AJ33" s="9" t="s">
        <v>129</v>
      </c>
      <c r="AK33" s="9"/>
      <c r="AL33" s="9"/>
      <c r="AM33" s="11">
        <f t="shared" si="6"/>
        <v>0</v>
      </c>
      <c r="AN33" s="11">
        <f t="shared" si="7"/>
        <v>3</v>
      </c>
      <c r="AO33" s="8"/>
      <c r="AP33" s="8" t="str">
        <f t="shared" si="8"/>
        <v>OK</v>
      </c>
      <c r="AQ33" s="8"/>
      <c r="AR33" s="8"/>
    </row>
    <row r="34" spans="1:44" ht="15" customHeight="1" thickBot="1" x14ac:dyDescent="0.35">
      <c r="A34" s="35"/>
      <c r="B34" s="37"/>
      <c r="C34" s="59" t="str">
        <f>IF(ISBLANK(A33),"",VLOOKUP(A33,'dívky presence'!$A$2:$J$100,7))</f>
        <v>Montas Hradec Králové</v>
      </c>
      <c r="D34" s="60"/>
      <c r="E34" s="61"/>
      <c r="F34" s="62"/>
      <c r="G34" s="62"/>
      <c r="H34" s="63"/>
      <c r="I34" s="62"/>
      <c r="J34" s="64"/>
      <c r="K34" s="62" t="str">
        <f>"("&amp;AH30&amp;","&amp;AI30&amp;","&amp;AJ30&amp;","&amp;AK30&amp;","&amp;AL30&amp;")"</f>
        <v>(-9,3,-10,-4,)</v>
      </c>
      <c r="L34" s="62"/>
      <c r="M34" s="62"/>
      <c r="N34" s="43"/>
      <c r="O34" s="44"/>
      <c r="P34" s="45"/>
      <c r="Q34" s="48"/>
      <c r="R34" s="49"/>
      <c r="S34" s="49"/>
      <c r="T34" s="51"/>
      <c r="U34" s="52"/>
      <c r="V34" s="54"/>
      <c r="W34" s="57"/>
      <c r="X34" s="57"/>
      <c r="Y34" s="58"/>
      <c r="Z34"/>
      <c r="AA34"/>
      <c r="AB34"/>
    </row>
  </sheetData>
  <mergeCells count="202">
    <mergeCell ref="A2:A3"/>
    <mergeCell ref="B2:B3"/>
    <mergeCell ref="C2:D2"/>
    <mergeCell ref="E2:G3"/>
    <mergeCell ref="T2:V3"/>
    <mergeCell ref="W2:W3"/>
    <mergeCell ref="X2:X3"/>
    <mergeCell ref="B1:C1"/>
    <mergeCell ref="E1:G1"/>
    <mergeCell ref="H1:J1"/>
    <mergeCell ref="K1:M1"/>
    <mergeCell ref="N1:P1"/>
    <mergeCell ref="Q1:S1"/>
    <mergeCell ref="Y2:Y3"/>
    <mergeCell ref="Z2:AB3"/>
    <mergeCell ref="AM2:AN2"/>
    <mergeCell ref="C3:D3"/>
    <mergeCell ref="H3:J3"/>
    <mergeCell ref="K3:M3"/>
    <mergeCell ref="N3:P3"/>
    <mergeCell ref="Q3:S3"/>
    <mergeCell ref="T1:V1"/>
    <mergeCell ref="W1:Y1"/>
    <mergeCell ref="Z1:AB1"/>
    <mergeCell ref="X4:X5"/>
    <mergeCell ref="Y4:Y5"/>
    <mergeCell ref="Z4:AB5"/>
    <mergeCell ref="C5:D5"/>
    <mergeCell ref="E5:G5"/>
    <mergeCell ref="K5:M5"/>
    <mergeCell ref="N5:P5"/>
    <mergeCell ref="Q5:S5"/>
    <mergeCell ref="A4:A5"/>
    <mergeCell ref="B4:B5"/>
    <mergeCell ref="C4:D4"/>
    <mergeCell ref="H4:J5"/>
    <mergeCell ref="T4:V5"/>
    <mergeCell ref="W4:W5"/>
    <mergeCell ref="X6:X7"/>
    <mergeCell ref="Y6:Y7"/>
    <mergeCell ref="Z6:AB7"/>
    <mergeCell ref="C7:D7"/>
    <mergeCell ref="E7:G7"/>
    <mergeCell ref="H7:J7"/>
    <mergeCell ref="N7:P7"/>
    <mergeCell ref="Q7:S7"/>
    <mergeCell ref="A6:A7"/>
    <mergeCell ref="B6:B7"/>
    <mergeCell ref="C6:D6"/>
    <mergeCell ref="K6:M7"/>
    <mergeCell ref="T6:V7"/>
    <mergeCell ref="W6:W7"/>
    <mergeCell ref="X8:X9"/>
    <mergeCell ref="Y8:Y9"/>
    <mergeCell ref="Z8:AB9"/>
    <mergeCell ref="C9:D9"/>
    <mergeCell ref="E9:G9"/>
    <mergeCell ref="H9:J9"/>
    <mergeCell ref="K9:M9"/>
    <mergeCell ref="Q9:S9"/>
    <mergeCell ref="A8:A9"/>
    <mergeCell ref="B8:B9"/>
    <mergeCell ref="C8:D8"/>
    <mergeCell ref="N8:P9"/>
    <mergeCell ref="T8:V9"/>
    <mergeCell ref="W8:W9"/>
    <mergeCell ref="X10:X11"/>
    <mergeCell ref="Y10:Y11"/>
    <mergeCell ref="Z10:AB11"/>
    <mergeCell ref="C11:D11"/>
    <mergeCell ref="E11:G11"/>
    <mergeCell ref="H11:J11"/>
    <mergeCell ref="K11:M11"/>
    <mergeCell ref="N11:P11"/>
    <mergeCell ref="A10:A11"/>
    <mergeCell ref="B10:B11"/>
    <mergeCell ref="C10:D10"/>
    <mergeCell ref="Q10:S11"/>
    <mergeCell ref="T10:V11"/>
    <mergeCell ref="W10:W11"/>
    <mergeCell ref="W16:Y17"/>
    <mergeCell ref="AM16:AN16"/>
    <mergeCell ref="C17:D17"/>
    <mergeCell ref="H17:J17"/>
    <mergeCell ref="K17:M17"/>
    <mergeCell ref="N17:P17"/>
    <mergeCell ref="T15:V15"/>
    <mergeCell ref="W15:Y15"/>
    <mergeCell ref="A16:A17"/>
    <mergeCell ref="B16:B17"/>
    <mergeCell ref="C16:D16"/>
    <mergeCell ref="E16:G17"/>
    <mergeCell ref="Q16:S17"/>
    <mergeCell ref="T16:T17"/>
    <mergeCell ref="U16:U17"/>
    <mergeCell ref="V16:V17"/>
    <mergeCell ref="B15:C15"/>
    <mergeCell ref="E15:G15"/>
    <mergeCell ref="H15:J15"/>
    <mergeCell ref="K15:M15"/>
    <mergeCell ref="N15:P15"/>
    <mergeCell ref="Q15:S15"/>
    <mergeCell ref="U18:U19"/>
    <mergeCell ref="V18:V19"/>
    <mergeCell ref="W18:Y19"/>
    <mergeCell ref="C19:D19"/>
    <mergeCell ref="E19:G19"/>
    <mergeCell ref="K19:M19"/>
    <mergeCell ref="N19:P19"/>
    <mergeCell ref="A18:A19"/>
    <mergeCell ref="B18:B19"/>
    <mergeCell ref="C18:D18"/>
    <mergeCell ref="H18:J19"/>
    <mergeCell ref="Q18:S19"/>
    <mergeCell ref="T18:T19"/>
    <mergeCell ref="U20:U21"/>
    <mergeCell ref="V20:V21"/>
    <mergeCell ref="W20:Y21"/>
    <mergeCell ref="C21:D21"/>
    <mergeCell ref="E21:G21"/>
    <mergeCell ref="H21:J21"/>
    <mergeCell ref="N21:P21"/>
    <mergeCell ref="A20:A21"/>
    <mergeCell ref="B20:B21"/>
    <mergeCell ref="C20:D20"/>
    <mergeCell ref="K20:M21"/>
    <mergeCell ref="Q20:S21"/>
    <mergeCell ref="T20:T21"/>
    <mergeCell ref="U22:U23"/>
    <mergeCell ref="V22:V23"/>
    <mergeCell ref="W22:Y23"/>
    <mergeCell ref="C23:D23"/>
    <mergeCell ref="E23:G23"/>
    <mergeCell ref="H23:J23"/>
    <mergeCell ref="K23:M23"/>
    <mergeCell ref="A22:A23"/>
    <mergeCell ref="B22:B23"/>
    <mergeCell ref="C22:D22"/>
    <mergeCell ref="N22:P23"/>
    <mergeCell ref="Q22:S23"/>
    <mergeCell ref="T22:T23"/>
    <mergeCell ref="B26:C26"/>
    <mergeCell ref="E26:G26"/>
    <mergeCell ref="H26:J26"/>
    <mergeCell ref="K26:M26"/>
    <mergeCell ref="N26:P26"/>
    <mergeCell ref="Q26:S26"/>
    <mergeCell ref="T26:V26"/>
    <mergeCell ref="W26:Y26"/>
    <mergeCell ref="A27:A28"/>
    <mergeCell ref="B27:B28"/>
    <mergeCell ref="C27:D27"/>
    <mergeCell ref="E27:G28"/>
    <mergeCell ref="Q27:S28"/>
    <mergeCell ref="T27:T28"/>
    <mergeCell ref="U27:U28"/>
    <mergeCell ref="V27:V28"/>
    <mergeCell ref="W27:Y28"/>
    <mergeCell ref="AM27:AN27"/>
    <mergeCell ref="C28:D28"/>
    <mergeCell ref="H28:J28"/>
    <mergeCell ref="K28:M28"/>
    <mergeCell ref="N28:P28"/>
    <mergeCell ref="A29:A30"/>
    <mergeCell ref="B29:B30"/>
    <mergeCell ref="C29:D29"/>
    <mergeCell ref="H29:J30"/>
    <mergeCell ref="Q29:S30"/>
    <mergeCell ref="T29:T30"/>
    <mergeCell ref="U29:U30"/>
    <mergeCell ref="V29:V30"/>
    <mergeCell ref="W29:Y30"/>
    <mergeCell ref="C30:D30"/>
    <mergeCell ref="E30:G30"/>
    <mergeCell ref="K30:M30"/>
    <mergeCell ref="N30:P30"/>
    <mergeCell ref="A31:A32"/>
    <mergeCell ref="B31:B32"/>
    <mergeCell ref="C31:D31"/>
    <mergeCell ref="K31:M32"/>
    <mergeCell ref="Q31:S32"/>
    <mergeCell ref="T31:T32"/>
    <mergeCell ref="U31:U32"/>
    <mergeCell ref="V31:V32"/>
    <mergeCell ref="W31:Y32"/>
    <mergeCell ref="C32:D32"/>
    <mergeCell ref="E32:G32"/>
    <mergeCell ref="H32:J32"/>
    <mergeCell ref="N32:P32"/>
    <mergeCell ref="A33:A34"/>
    <mergeCell ref="B33:B34"/>
    <mergeCell ref="C33:D33"/>
    <mergeCell ref="N33:P34"/>
    <mergeCell ref="Q33:S34"/>
    <mergeCell ref="T33:T34"/>
    <mergeCell ref="U33:U34"/>
    <mergeCell ref="V33:V34"/>
    <mergeCell ref="W33:Y34"/>
    <mergeCell ref="C34:D34"/>
    <mergeCell ref="E34:G34"/>
    <mergeCell ref="H34:J34"/>
    <mergeCell ref="K34:M34"/>
  </mergeCells>
  <conditionalFormatting sqref="AP3:AP12">
    <cfRule type="expression" dxfId="5" priority="5" stopIfTrue="1">
      <formula>$AP3="OK"</formula>
    </cfRule>
    <cfRule type="expression" dxfId="4" priority="6" stopIfTrue="1">
      <formula>$AP3="CHYBA"</formula>
    </cfRule>
  </conditionalFormatting>
  <conditionalFormatting sqref="AP17:AP22">
    <cfRule type="expression" dxfId="3" priority="3">
      <formula>$AP17="CHYBA"</formula>
    </cfRule>
    <cfRule type="expression" dxfId="2" priority="4">
      <formula>$AP17="OK"</formula>
    </cfRule>
  </conditionalFormatting>
  <conditionalFormatting sqref="AP28:AP33">
    <cfRule type="expression" dxfId="1" priority="1">
      <formula>$AP28="CHYBA"</formula>
    </cfRule>
    <cfRule type="expression" dxfId="0" priority="2">
      <formula>$AP28="OK"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4" workbookViewId="0">
      <selection activeCell="F26" sqref="F26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</cols>
  <sheetData>
    <row r="1" spans="1:7" ht="18" x14ac:dyDescent="0.35">
      <c r="B1" s="30" t="s">
        <v>23</v>
      </c>
    </row>
    <row r="3" spans="1:7" ht="14.4" customHeight="1" x14ac:dyDescent="0.3">
      <c r="A3">
        <v>2</v>
      </c>
      <c r="B3" s="132" t="str">
        <f>IF(ISBLANK(A3),"",VLOOKUP(A3,'dívky presence'!$A$2:$J$100,3)&amp;" "&amp;VLOOKUP(A3,'dívky presence'!$A$2:$J$100,4))</f>
        <v>Kuchařová Elena</v>
      </c>
      <c r="C3" s="132"/>
    </row>
    <row r="4" spans="1:7" ht="14.4" customHeight="1" x14ac:dyDescent="0.3">
      <c r="B4" s="133" t="str">
        <f>IF(ISBLANK(A3),"",VLOOKUP(A3,'dívky presence'!$A$2:$J$100,7))</f>
        <v>SK Dobré</v>
      </c>
      <c r="C4" s="134"/>
      <c r="D4" s="32" t="s">
        <v>183</v>
      </c>
    </row>
    <row r="5" spans="1:7" ht="14.4" customHeight="1" x14ac:dyDescent="0.3">
      <c r="B5" s="132" t="str">
        <f>IF(ISBLANK(A5),"",VLOOKUP(A5,'dívky presence'!$A$2:$J$100,3)&amp;" "&amp;VLOOKUP(A5,'dívky presence'!$A$2:$J$100,4))</f>
        <v/>
      </c>
      <c r="C5" s="132"/>
      <c r="D5" s="31"/>
      <c r="E5" s="31"/>
    </row>
    <row r="6" spans="1:7" ht="14.4" customHeight="1" x14ac:dyDescent="0.3">
      <c r="B6" s="133" t="str">
        <f>IF(ISBLANK(A5),"",VLOOKUP(A5,'dívky presence'!$A$2:$J$100,7))</f>
        <v/>
      </c>
      <c r="C6" s="133"/>
      <c r="E6" s="32" t="s">
        <v>183</v>
      </c>
    </row>
    <row r="7" spans="1:7" ht="14.4" customHeight="1" x14ac:dyDescent="0.3">
      <c r="B7" s="132" t="str">
        <f>IF(ISBLANK(A7),"",VLOOKUP(A7,'dívky presence'!$A$2:$J$100,3)&amp;" "&amp;VLOOKUP(A7,'dívky presence'!$A$2:$J$100,4))</f>
        <v/>
      </c>
      <c r="C7" s="132"/>
      <c r="E7" s="31"/>
      <c r="F7" s="31"/>
    </row>
    <row r="8" spans="1:7" ht="14.4" customHeight="1" x14ac:dyDescent="0.3">
      <c r="B8" s="133" t="str">
        <f>IF(ISBLANK(A7),"",VLOOKUP(A7,'dívky presence'!$A$2:$J$100,7))</f>
        <v/>
      </c>
      <c r="C8" s="134"/>
      <c r="D8" s="32"/>
      <c r="E8" s="31"/>
      <c r="F8" s="31"/>
    </row>
    <row r="9" spans="1:7" ht="14.4" customHeight="1" x14ac:dyDescent="0.3">
      <c r="B9" s="132" t="str">
        <f>IF(ISBLANK(A9),"",VLOOKUP(A9,'dívky presence'!$A$2:$J$100,3)&amp;" "&amp;VLOOKUP(A9,'dívky presence'!$A$2:$J$100,4))</f>
        <v/>
      </c>
      <c r="C9" s="132"/>
      <c r="D9" s="31"/>
      <c r="F9" s="31"/>
    </row>
    <row r="10" spans="1:7" ht="14.4" customHeight="1" x14ac:dyDescent="0.3">
      <c r="B10" s="133" t="str">
        <f>IF(ISBLANK(A9),"",VLOOKUP(A9,'dívky presence'!$A$2:$J$100,7))</f>
        <v/>
      </c>
      <c r="C10" s="133"/>
      <c r="F10" s="32" t="s">
        <v>185</v>
      </c>
    </row>
    <row r="11" spans="1:7" ht="14.4" customHeight="1" x14ac:dyDescent="0.3">
      <c r="A11">
        <v>1</v>
      </c>
      <c r="B11" s="132" t="str">
        <f>IF(ISBLANK(A11),"",VLOOKUP(A11,'dívky presence'!$A$2:$J$100,3)&amp;" "&amp;VLOOKUP(A11,'dívky presence'!$A$2:$J$100,4))</f>
        <v>Tomášková Jana</v>
      </c>
      <c r="C11" s="132"/>
      <c r="F11" s="31"/>
      <c r="G11" s="31"/>
    </row>
    <row r="12" spans="1:7" ht="14.4" customHeight="1" x14ac:dyDescent="0.3">
      <c r="B12" s="133" t="str">
        <f>IF(ISBLANK(A11),"",VLOOKUP(A11,'dívky presence'!$A$2:$J$100,7))</f>
        <v>TJ Sokol PP Hradec Králové 2</v>
      </c>
      <c r="C12" s="134"/>
      <c r="D12" s="32" t="s">
        <v>94</v>
      </c>
      <c r="F12" s="31"/>
      <c r="G12" s="31"/>
    </row>
    <row r="13" spans="1:7" ht="14.4" customHeight="1" x14ac:dyDescent="0.3">
      <c r="B13" s="132" t="str">
        <f>IF(ISBLANK(A13),"",VLOOKUP(A13,'dívky presence'!$A$2:$J$100,3)&amp;" "&amp;VLOOKUP(A13,'dívky presence'!$A$2:$J$100,4))</f>
        <v/>
      </c>
      <c r="C13" s="132"/>
      <c r="D13" s="31"/>
      <c r="E13" s="31"/>
      <c r="F13" s="31"/>
      <c r="G13" s="31"/>
    </row>
    <row r="14" spans="1:7" ht="14.4" customHeight="1" x14ac:dyDescent="0.3">
      <c r="B14" s="133" t="str">
        <f>IF(ISBLANK(A13),"",VLOOKUP(A13,'dívky presence'!$A$2:$J$100,7))</f>
        <v/>
      </c>
      <c r="C14" s="133"/>
      <c r="E14" s="32" t="s">
        <v>184</v>
      </c>
      <c r="F14" s="31"/>
      <c r="G14" s="31"/>
    </row>
    <row r="15" spans="1:7" ht="14.4" customHeight="1" x14ac:dyDescent="0.3">
      <c r="B15" s="132" t="str">
        <f>IF(ISBLANK(A15),"",VLOOKUP(A15,'dívky presence'!$A$2:$J$100,3)&amp;" "&amp;VLOOKUP(A15,'dívky presence'!$A$2:$J$100,4))</f>
        <v/>
      </c>
      <c r="C15" s="132"/>
      <c r="E15" s="31"/>
      <c r="G15" s="31"/>
    </row>
    <row r="16" spans="1:7" ht="14.4" customHeight="1" x14ac:dyDescent="0.3">
      <c r="B16" s="133" t="str">
        <f>IF(ISBLANK(A15),"",VLOOKUP(A15,'dívky presence'!$A$2:$J$100,7))</f>
        <v/>
      </c>
      <c r="C16" s="134"/>
      <c r="D16" s="32" t="s">
        <v>106</v>
      </c>
      <c r="E16" s="31"/>
      <c r="G16" s="31"/>
    </row>
    <row r="17" spans="1:7" ht="14.4" customHeight="1" x14ac:dyDescent="0.3">
      <c r="A17">
        <v>6</v>
      </c>
      <c r="B17" s="132" t="str">
        <f>IF(ISBLANK(A17),"",VLOOKUP(A17,'dívky presence'!$A$2:$J$100,3)&amp;" "&amp;VLOOKUP(A17,'dívky presence'!$A$2:$J$100,4))</f>
        <v>Vyskočilová Stela</v>
      </c>
      <c r="C17" s="132"/>
      <c r="D17" s="31"/>
      <c r="G17" s="31"/>
    </row>
    <row r="18" spans="1:7" ht="14.4" customHeight="1" x14ac:dyDescent="0.3">
      <c r="B18" s="133" t="str">
        <f>IF(ISBLANK(A17),"",VLOOKUP(A17,'dívky presence'!$A$2:$J$100,7))</f>
        <v>SK Dobré</v>
      </c>
      <c r="C18" s="133"/>
      <c r="G18" s="32" t="s">
        <v>186</v>
      </c>
    </row>
    <row r="19" spans="1:7" ht="14.4" customHeight="1" x14ac:dyDescent="0.3">
      <c r="A19">
        <v>5</v>
      </c>
      <c r="B19" s="132" t="str">
        <f>IF(ISBLANK(A19),"",VLOOKUP(A19,'dívky presence'!$A$2:$J$100,3)&amp;" "&amp;VLOOKUP(A19,'dívky presence'!$A$2:$J$100,4))</f>
        <v>Pytlíková Aneta</v>
      </c>
      <c r="C19" s="132"/>
      <c r="G19" s="31"/>
    </row>
    <row r="20" spans="1:7" ht="14.4" customHeight="1" x14ac:dyDescent="0.3">
      <c r="B20" s="133" t="str">
        <f>IF(ISBLANK(A19),"",VLOOKUP(A19,'dívky presence'!$A$2:$J$100,7))</f>
        <v>TJ Borová</v>
      </c>
      <c r="C20" s="134"/>
      <c r="D20" s="32" t="s">
        <v>102</v>
      </c>
      <c r="G20" s="31"/>
    </row>
    <row r="21" spans="1:7" ht="14.4" customHeight="1" x14ac:dyDescent="0.3">
      <c r="B21" s="132" t="str">
        <f>IF(ISBLANK(A21),"",VLOOKUP(A21,'dívky presence'!$A$2:$J$100,3)&amp;" "&amp;VLOOKUP(A21,'dívky presence'!$A$2:$J$100,4))</f>
        <v/>
      </c>
      <c r="C21" s="132"/>
      <c r="D21" s="31"/>
      <c r="E21" s="31"/>
      <c r="G21" s="31"/>
    </row>
    <row r="22" spans="1:7" ht="14.4" customHeight="1" x14ac:dyDescent="0.3">
      <c r="B22" s="133" t="str">
        <f>IF(ISBLANK(A21),"",VLOOKUP(A21,'dívky presence'!$A$2:$J$100,7))</f>
        <v/>
      </c>
      <c r="C22" s="133"/>
      <c r="E22" s="32" t="s">
        <v>187</v>
      </c>
      <c r="G22" s="31"/>
    </row>
    <row r="23" spans="1:7" ht="14.4" customHeight="1" x14ac:dyDescent="0.3">
      <c r="B23" s="132" t="str">
        <f>IF(ISBLANK(A23),"",VLOOKUP(A23,'dívky presence'!$A$2:$J$100,3)&amp;" "&amp;VLOOKUP(A23,'dívky presence'!$A$2:$J$100,4))</f>
        <v/>
      </c>
      <c r="C23" s="132"/>
      <c r="E23" s="31"/>
      <c r="F23" s="31"/>
      <c r="G23" s="31"/>
    </row>
    <row r="24" spans="1:7" ht="14.4" customHeight="1" x14ac:dyDescent="0.3">
      <c r="B24" s="133" t="str">
        <f>IF(ISBLANK(A23),"",VLOOKUP(A23,'dívky presence'!$A$2:$J$100,7))</f>
        <v/>
      </c>
      <c r="C24" s="134"/>
      <c r="D24" s="32" t="s">
        <v>100</v>
      </c>
      <c r="E24" s="31"/>
      <c r="F24" s="31"/>
      <c r="G24" s="31"/>
    </row>
    <row r="25" spans="1:7" ht="14.4" customHeight="1" x14ac:dyDescent="0.3">
      <c r="A25">
        <v>4</v>
      </c>
      <c r="B25" s="132" t="str">
        <f>IF(ISBLANK(A25),"",VLOOKUP(A25,'dívky presence'!$A$2:$J$100,3)&amp;" "&amp;VLOOKUP(A25,'dívky presence'!$A$2:$J$100,4))</f>
        <v>Ferbasová Dorothea</v>
      </c>
      <c r="C25" s="132"/>
      <c r="D25" s="31"/>
      <c r="F25" s="31"/>
      <c r="G25" s="31"/>
    </row>
    <row r="26" spans="1:7" ht="14.4" customHeight="1" x14ac:dyDescent="0.3">
      <c r="B26" s="133" t="str">
        <f>IF(ISBLANK(A25),"",VLOOKUP(A25,'dívky presence'!$A$2:$J$100,7))</f>
        <v>TJ Sokol PP Hradec Králové 2</v>
      </c>
      <c r="C26" s="133"/>
      <c r="F26" s="32" t="s">
        <v>188</v>
      </c>
      <c r="G26" s="31"/>
    </row>
    <row r="27" spans="1:7" ht="14.4" customHeight="1" x14ac:dyDescent="0.3">
      <c r="B27" s="132" t="str">
        <f>IF(ISBLANK(A27),"",VLOOKUP(A27,'dívky presence'!$A$2:$J$100,3)&amp;" "&amp;VLOOKUP(A27,'dívky presence'!$A$2:$J$100,4))</f>
        <v/>
      </c>
      <c r="C27" s="132"/>
      <c r="F27" s="31"/>
    </row>
    <row r="28" spans="1:7" ht="14.4" customHeight="1" x14ac:dyDescent="0.3">
      <c r="B28" s="133" t="str">
        <f>IF(ISBLANK(A27),"",VLOOKUP(A27,'dívky presence'!$A$2:$J$100,7))</f>
        <v/>
      </c>
      <c r="C28" s="134"/>
      <c r="D28" s="32"/>
      <c r="F28" s="31"/>
    </row>
    <row r="29" spans="1:7" ht="14.4" customHeight="1" x14ac:dyDescent="0.3">
      <c r="B29" s="132" t="str">
        <f>IF(ISBLANK(A29),"",VLOOKUP(A29,'dívky presence'!$A$2:$J$100,3)&amp;" "&amp;VLOOKUP(A29,'dívky presence'!$A$2:$J$100,4))</f>
        <v/>
      </c>
      <c r="C29" s="132"/>
      <c r="D29" s="31"/>
      <c r="E29" s="31"/>
      <c r="F29" s="31"/>
    </row>
    <row r="30" spans="1:7" ht="14.4" customHeight="1" x14ac:dyDescent="0.3">
      <c r="B30" s="133" t="str">
        <f>IF(ISBLANK(A29),"",VLOOKUP(A29,'dívky presence'!$A$2:$J$100,7))</f>
        <v/>
      </c>
      <c r="C30" s="133"/>
      <c r="E30" s="32" t="s">
        <v>98</v>
      </c>
      <c r="F30" s="31"/>
    </row>
    <row r="31" spans="1:7" ht="14.4" customHeight="1" x14ac:dyDescent="0.3">
      <c r="B31" s="132" t="str">
        <f>IF(ISBLANK(A31),"",VLOOKUP(A31,'dívky presence'!$A$2:$J$100,3)&amp;" "&amp;VLOOKUP(A31,'dívky presence'!$A$2:$J$100,4))</f>
        <v/>
      </c>
      <c r="C31" s="132"/>
      <c r="E31" s="31"/>
    </row>
    <row r="32" spans="1:7" ht="14.4" customHeight="1" x14ac:dyDescent="0.3">
      <c r="B32" s="133" t="str">
        <f>IF(ISBLANK(A31),"",VLOOKUP(A31,'dívky presence'!$A$2:$J$100,7))</f>
        <v/>
      </c>
      <c r="C32" s="134"/>
      <c r="D32" s="32" t="s">
        <v>98</v>
      </c>
      <c r="E32" s="31"/>
    </row>
    <row r="33" spans="1:4" x14ac:dyDescent="0.3">
      <c r="A33">
        <v>3</v>
      </c>
      <c r="B33" s="132" t="str">
        <f>IF(ISBLANK(A33),"",VLOOKUP(A33,'dívky presence'!$A$2:$J$100,3)&amp;" "&amp;VLOOKUP(A33,'dívky presence'!$A$2:$J$100,4))</f>
        <v>Ciborová Natálie</v>
      </c>
      <c r="C33" s="132"/>
      <c r="D33" s="31"/>
    </row>
    <row r="34" spans="1:4" x14ac:dyDescent="0.3">
      <c r="B34" s="133" t="str">
        <f>IF(ISBLANK(A33),"",VLOOKUP(A33,'dívky presence'!$A$2:$J$100,7))</f>
        <v>TJ Sokol PP Hradec Králové 2</v>
      </c>
      <c r="C34" s="133"/>
    </row>
  </sheetData>
  <mergeCells count="3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27:C27"/>
    <mergeCell ref="B28:C28"/>
    <mergeCell ref="B29:C29"/>
    <mergeCell ref="B30:C30"/>
    <mergeCell ref="B31:C31"/>
    <mergeCell ref="B32:C3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4" workbookViewId="0">
      <selection activeCell="D13" sqref="D13"/>
    </sheetView>
  </sheetViews>
  <sheetFormatPr defaultRowHeight="14.4" x14ac:dyDescent="0.3"/>
  <cols>
    <col min="1" max="1" width="3" bestFit="1" customWidth="1"/>
    <col min="2" max="2" width="11.33203125" customWidth="1"/>
    <col min="3" max="3" width="13.33203125" customWidth="1"/>
    <col min="4" max="7" width="16.5546875" customWidth="1"/>
  </cols>
  <sheetData>
    <row r="1" spans="1:7" ht="18" x14ac:dyDescent="0.35">
      <c r="B1" s="30" t="s">
        <v>24</v>
      </c>
    </row>
    <row r="3" spans="1:7" ht="14.4" customHeight="1" x14ac:dyDescent="0.3">
      <c r="A3">
        <v>8</v>
      </c>
      <c r="B3" s="132" t="str">
        <f>IF(ISBLANK(A3),"",VLOOKUP(A3,'dívky presence'!$A$2:$J$100,3)&amp;" "&amp;VLOOKUP(A3,'dívky presence'!$A$2:$J$100,4))</f>
        <v>Mackowiakova Markéta</v>
      </c>
      <c r="C3" s="132"/>
    </row>
    <row r="4" spans="1:7" ht="14.4" customHeight="1" x14ac:dyDescent="0.3">
      <c r="B4" s="133" t="str">
        <f>IF(ISBLANK(A3),"",VLOOKUP(A3,'dívky presence'!$A$2:$J$100,7))</f>
        <v>TTC Ústí nad Orlicí</v>
      </c>
      <c r="C4" s="134"/>
      <c r="D4" s="32" t="s">
        <v>189</v>
      </c>
    </row>
    <row r="5" spans="1:7" ht="14.4" customHeight="1" x14ac:dyDescent="0.3">
      <c r="B5" s="132" t="str">
        <f>IF(ISBLANK(A5),"",VLOOKUP(A5,'dívky presence'!$A$2:$J$100,3)&amp;" "&amp;VLOOKUP(A5,'dívky presence'!$A$2:$J$100,4))</f>
        <v/>
      </c>
      <c r="C5" s="132"/>
      <c r="D5" s="31"/>
      <c r="E5" s="31"/>
    </row>
    <row r="6" spans="1:7" ht="14.4" customHeight="1" x14ac:dyDescent="0.3">
      <c r="B6" s="133" t="str">
        <f>IF(ISBLANK(A5),"",VLOOKUP(A5,'dívky presence'!$A$2:$J$100,7))</f>
        <v/>
      </c>
      <c r="C6" s="133"/>
      <c r="E6" s="32" t="s">
        <v>190</v>
      </c>
    </row>
    <row r="7" spans="1:7" ht="14.4" customHeight="1" x14ac:dyDescent="0.3">
      <c r="B7" s="132" t="str">
        <f>IF(ISBLANK(A7),"",VLOOKUP(A7,'dívky presence'!$A$2:$J$100,3)&amp;" "&amp;VLOOKUP(A7,'dívky presence'!$A$2:$J$100,4))</f>
        <v/>
      </c>
      <c r="C7" s="132"/>
      <c r="E7" s="31"/>
      <c r="F7" s="31"/>
    </row>
    <row r="8" spans="1:7" ht="14.4" customHeight="1" x14ac:dyDescent="0.3">
      <c r="B8" s="133" t="str">
        <f>IF(ISBLANK(A7),"",VLOOKUP(A7,'dívky presence'!$A$2:$J$100,7))</f>
        <v/>
      </c>
      <c r="C8" s="134"/>
      <c r="D8" s="32" t="s">
        <v>123</v>
      </c>
      <c r="E8" s="31"/>
      <c r="F8" s="31"/>
    </row>
    <row r="9" spans="1:7" ht="14.4" customHeight="1" x14ac:dyDescent="0.3">
      <c r="A9">
        <v>13</v>
      </c>
      <c r="B9" s="132" t="str">
        <f>IF(ISBLANK(A9),"",VLOOKUP(A9,'dívky presence'!$A$2:$J$100,3)&amp;" "&amp;VLOOKUP(A9,'dívky presence'!$A$2:$J$100,4))</f>
        <v>Čápová Ella</v>
      </c>
      <c r="C9" s="132"/>
      <c r="D9" s="31"/>
      <c r="F9" s="31"/>
    </row>
    <row r="10" spans="1:7" ht="14.4" customHeight="1" x14ac:dyDescent="0.3">
      <c r="B10" s="133" t="str">
        <f>IF(ISBLANK(A9),"",VLOOKUP(A9,'dívky presence'!$A$2:$J$100,7))</f>
        <v>Sokol Jaroměř-Josefov 2</v>
      </c>
      <c r="C10" s="133"/>
      <c r="F10" s="32" t="s">
        <v>191</v>
      </c>
    </row>
    <row r="11" spans="1:7" ht="14.4" customHeight="1" x14ac:dyDescent="0.3">
      <c r="A11">
        <v>9</v>
      </c>
      <c r="B11" s="132" t="str">
        <f>IF(ISBLANK(A11),"",VLOOKUP(A11,'dívky presence'!$A$2:$J$100,3)&amp;" "&amp;VLOOKUP(A11,'dívky presence'!$A$2:$J$100,4))</f>
        <v>Zilvarová Veronika</v>
      </c>
      <c r="C11" s="132"/>
      <c r="F11" s="31"/>
      <c r="G11" s="31"/>
    </row>
    <row r="12" spans="1:7" ht="14.4" customHeight="1" x14ac:dyDescent="0.3">
      <c r="B12" s="133" t="str">
        <f>IF(ISBLANK(A11),"",VLOOKUP(A11,'dívky presence'!$A$2:$J$100,7))</f>
        <v>SK Dobré</v>
      </c>
      <c r="C12" s="134"/>
      <c r="D12" s="32" t="str">
        <f>B11</f>
        <v>Zilvarová Veronika</v>
      </c>
      <c r="F12" s="31"/>
      <c r="G12" s="31"/>
    </row>
    <row r="13" spans="1:7" ht="14.4" customHeight="1" x14ac:dyDescent="0.3">
      <c r="B13" s="132" t="str">
        <f>IF(ISBLANK(A13),"",VLOOKUP(A13,'dívky presence'!$A$2:$J$100,3)&amp;" "&amp;VLOOKUP(A13,'dívky presence'!$A$2:$J$100,4))</f>
        <v/>
      </c>
      <c r="C13" s="132"/>
      <c r="D13" s="31"/>
      <c r="E13" s="31"/>
      <c r="F13" s="31"/>
      <c r="G13" s="31"/>
    </row>
    <row r="14" spans="1:7" ht="14.4" customHeight="1" x14ac:dyDescent="0.3">
      <c r="B14" s="133" t="str">
        <f>IF(ISBLANK(A13),"",VLOOKUP(A13,'dívky presence'!$A$2:$J$100,7))</f>
        <v/>
      </c>
      <c r="C14" s="133"/>
      <c r="E14" s="32" t="s">
        <v>121</v>
      </c>
      <c r="F14" s="31"/>
      <c r="G14" s="31"/>
    </row>
    <row r="15" spans="1:7" ht="14.4" customHeight="1" x14ac:dyDescent="0.3">
      <c r="B15" s="132" t="str">
        <f>IF(ISBLANK(A15),"",VLOOKUP(A15,'dívky presence'!$A$2:$J$100,3)&amp;" "&amp;VLOOKUP(A15,'dívky presence'!$A$2:$J$100,4))</f>
        <v/>
      </c>
      <c r="C15" s="132"/>
      <c r="E15" s="31"/>
      <c r="G15" s="31"/>
    </row>
    <row r="16" spans="1:7" ht="14.4" customHeight="1" x14ac:dyDescent="0.3">
      <c r="B16" s="133" t="str">
        <f>IF(ISBLANK(A15),"",VLOOKUP(A15,'dívky presence'!$A$2:$J$100,7))</f>
        <v/>
      </c>
      <c r="C16" s="134"/>
      <c r="D16" s="32" t="s">
        <v>121</v>
      </c>
      <c r="E16" s="31"/>
      <c r="G16" s="31"/>
    </row>
    <row r="17" spans="1:7" ht="14.4" customHeight="1" x14ac:dyDescent="0.3">
      <c r="A17">
        <v>12</v>
      </c>
      <c r="B17" s="132" t="str">
        <f>IF(ISBLANK(A17),"",VLOOKUP(A17,'dívky presence'!$A$2:$J$100,3)&amp;" "&amp;VLOOKUP(A17,'dívky presence'!$A$2:$J$100,4))</f>
        <v>Macurová Adéla</v>
      </c>
      <c r="C17" s="132"/>
      <c r="D17" s="31"/>
      <c r="G17" s="31"/>
    </row>
    <row r="18" spans="1:7" ht="14.4" customHeight="1" x14ac:dyDescent="0.3">
      <c r="B18" s="133" t="str">
        <f>IF(ISBLANK(A17),"",VLOOKUP(A17,'dívky presence'!$A$2:$J$100,7))</f>
        <v>Montas Hradec Králové</v>
      </c>
      <c r="C18" s="133"/>
      <c r="G18" s="32" t="s">
        <v>192</v>
      </c>
    </row>
    <row r="19" spans="1:7" ht="14.4" customHeight="1" x14ac:dyDescent="0.3">
      <c r="A19">
        <v>11</v>
      </c>
      <c r="B19" s="132" t="str">
        <f>IF(ISBLANK(A19),"",VLOOKUP(A19,'dívky presence'!$A$2:$J$100,3)&amp;" "&amp;VLOOKUP(A19,'dívky presence'!$A$2:$J$100,4))</f>
        <v>Hrubá Evelin</v>
      </c>
      <c r="C19" s="132"/>
      <c r="G19" s="31"/>
    </row>
    <row r="20" spans="1:7" ht="14.4" customHeight="1" x14ac:dyDescent="0.3">
      <c r="B20" s="133" t="str">
        <f>IF(ISBLANK(A19),"",VLOOKUP(A19,'dívky presence'!$A$2:$J$100,7))</f>
        <v>Sokol Chrudim</v>
      </c>
      <c r="C20" s="134"/>
      <c r="D20" s="32" t="s">
        <v>119</v>
      </c>
      <c r="G20" s="31"/>
    </row>
    <row r="21" spans="1:7" ht="14.4" customHeight="1" x14ac:dyDescent="0.3">
      <c r="B21" s="132" t="str">
        <f>IF(ISBLANK(A21),"",VLOOKUP(A21,'dívky presence'!$A$2:$J$100,3)&amp;" "&amp;VLOOKUP(A21,'dívky presence'!$A$2:$J$100,4))</f>
        <v/>
      </c>
      <c r="C21" s="132"/>
      <c r="D21" s="31"/>
      <c r="E21" s="31"/>
      <c r="G21" s="31"/>
    </row>
    <row r="22" spans="1:7" ht="14.4" customHeight="1" x14ac:dyDescent="0.3">
      <c r="B22" s="133" t="str">
        <f>IF(ISBLANK(A21),"",VLOOKUP(A21,'dívky presence'!$A$2:$J$100,7))</f>
        <v/>
      </c>
      <c r="C22" s="133"/>
      <c r="E22" s="32" t="s">
        <v>193</v>
      </c>
      <c r="G22" s="31"/>
    </row>
    <row r="23" spans="1:7" ht="14.4" customHeight="1" x14ac:dyDescent="0.3">
      <c r="B23" s="132" t="str">
        <f>IF(ISBLANK(A23),"",VLOOKUP(A23,'dívky presence'!$A$2:$J$100,3)&amp;" "&amp;VLOOKUP(A23,'dívky presence'!$A$2:$J$100,4))</f>
        <v/>
      </c>
      <c r="C23" s="132"/>
      <c r="E23" s="31"/>
      <c r="F23" s="31"/>
      <c r="G23" s="31"/>
    </row>
    <row r="24" spans="1:7" ht="14.4" customHeight="1" x14ac:dyDescent="0.3">
      <c r="B24" s="133" t="str">
        <f>IF(ISBLANK(A23),"",VLOOKUP(A23,'dívky presence'!$A$2:$J$100,7))</f>
        <v/>
      </c>
      <c r="C24" s="134"/>
      <c r="D24" s="32" t="s">
        <v>116</v>
      </c>
      <c r="E24" s="31"/>
      <c r="F24" s="31"/>
      <c r="G24" s="31"/>
    </row>
    <row r="25" spans="1:7" ht="14.4" customHeight="1" x14ac:dyDescent="0.3">
      <c r="A25">
        <v>10</v>
      </c>
      <c r="B25" s="132" t="str">
        <f>IF(ISBLANK(A25),"",VLOOKUP(A25,'dívky presence'!$A$2:$J$100,3)&amp;" "&amp;VLOOKUP(A25,'dívky presence'!$A$2:$J$100,4))</f>
        <v>Rybová Nela</v>
      </c>
      <c r="C25" s="132"/>
      <c r="D25" s="31"/>
      <c r="F25" s="31"/>
      <c r="G25" s="31"/>
    </row>
    <row r="26" spans="1:7" ht="14.4" customHeight="1" x14ac:dyDescent="0.3">
      <c r="B26" s="133" t="str">
        <f>IF(ISBLANK(A25),"",VLOOKUP(A25,'dívky presence'!$A$2:$J$100,7))</f>
        <v>Montas Hradec Králové</v>
      </c>
      <c r="C26" s="133"/>
      <c r="F26" s="32" t="s">
        <v>192</v>
      </c>
      <c r="G26" s="31"/>
    </row>
    <row r="27" spans="1:7" ht="14.4" customHeight="1" x14ac:dyDescent="0.3">
      <c r="B27" s="132" t="str">
        <f>IF(ISBLANK(A27),"",VLOOKUP(A27,'dívky presence'!$A$2:$J$100,3)&amp;" "&amp;VLOOKUP(A27,'dívky presence'!$A$2:$J$100,4))</f>
        <v/>
      </c>
      <c r="C27" s="132"/>
      <c r="F27" s="31"/>
    </row>
    <row r="28" spans="1:7" ht="14.4" customHeight="1" x14ac:dyDescent="0.3">
      <c r="B28" s="133" t="str">
        <f>IF(ISBLANK(A27),"",VLOOKUP(A27,'dívky presence'!$A$2:$J$100,7))</f>
        <v/>
      </c>
      <c r="C28" s="134"/>
      <c r="D28" s="32"/>
      <c r="F28" s="31"/>
    </row>
    <row r="29" spans="1:7" ht="14.4" customHeight="1" x14ac:dyDescent="0.3">
      <c r="B29" s="132" t="str">
        <f>IF(ISBLANK(A29),"",VLOOKUP(A29,'dívky presence'!$A$2:$J$100,3)&amp;" "&amp;VLOOKUP(A29,'dívky presence'!$A$2:$J$100,4))</f>
        <v/>
      </c>
      <c r="C29" s="132"/>
      <c r="D29" s="31"/>
      <c r="E29" s="31"/>
      <c r="F29" s="31"/>
    </row>
    <row r="30" spans="1:7" ht="14.4" customHeight="1" x14ac:dyDescent="0.3">
      <c r="B30" s="133" t="str">
        <f>IF(ISBLANK(A29),"",VLOOKUP(A29,'dívky presence'!$A$2:$J$100,7))</f>
        <v/>
      </c>
      <c r="C30" s="133"/>
      <c r="E30" s="32" t="s">
        <v>108</v>
      </c>
      <c r="F30" s="31"/>
    </row>
    <row r="31" spans="1:7" ht="14.4" customHeight="1" x14ac:dyDescent="0.3">
      <c r="B31" s="132" t="str">
        <f>IF(ISBLANK(A31),"",VLOOKUP(A31,'dívky presence'!$A$2:$J$100,3)&amp;" "&amp;VLOOKUP(A31,'dívky presence'!$A$2:$J$100,4))</f>
        <v/>
      </c>
      <c r="C31" s="132"/>
      <c r="E31" s="31"/>
    </row>
    <row r="32" spans="1:7" ht="14.4" customHeight="1" x14ac:dyDescent="0.3">
      <c r="B32" s="133" t="str">
        <f>IF(ISBLANK(A31),"",VLOOKUP(A31,'dívky presence'!$A$2:$J$100,7))</f>
        <v/>
      </c>
      <c r="C32" s="134"/>
      <c r="D32" s="32" t="s">
        <v>108</v>
      </c>
      <c r="E32" s="31"/>
    </row>
    <row r="33" spans="1:4" x14ac:dyDescent="0.3">
      <c r="A33">
        <v>7</v>
      </c>
      <c r="B33" s="132" t="str">
        <f>IF(ISBLANK(A33),"",VLOOKUP(A33,'dívky presence'!$A$2:$J$100,3)&amp;" "&amp;VLOOKUP(A33,'dívky presence'!$A$2:$J$100,4))</f>
        <v>Řeháková Anna</v>
      </c>
      <c r="C33" s="132"/>
      <c r="D33" s="31"/>
    </row>
    <row r="34" spans="1:4" x14ac:dyDescent="0.3">
      <c r="B34" s="133" t="str">
        <f>IF(ISBLANK(A33),"",VLOOKUP(A33,'dívky presence'!$A$2:$J$100,7))</f>
        <v>TTC Kostelec nad Orlicí</v>
      </c>
      <c r="C34" s="133"/>
    </row>
  </sheetData>
  <mergeCells count="3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27:C27"/>
    <mergeCell ref="B28:C28"/>
    <mergeCell ref="B29:C29"/>
    <mergeCell ref="B30:C30"/>
    <mergeCell ref="B31:C31"/>
    <mergeCell ref="B32:C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chlapci presence</vt:lpstr>
      <vt:lpstr>chlapci skupiny</vt:lpstr>
      <vt:lpstr>chlapci finále</vt:lpstr>
      <vt:lpstr>chlapci útěcha</vt:lpstr>
      <vt:lpstr>chlapci pořadí</vt:lpstr>
      <vt:lpstr>dívky presence</vt:lpstr>
      <vt:lpstr>dívky skupiny</vt:lpstr>
      <vt:lpstr>dívky finále</vt:lpstr>
      <vt:lpstr>dívky útěcha</vt:lpstr>
      <vt:lpstr>dívky pořadí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cp:lastPrinted>2025-09-20T20:12:52Z</cp:lastPrinted>
  <dcterms:created xsi:type="dcterms:W3CDTF">2025-09-20T18:44:23Z</dcterms:created>
  <dcterms:modified xsi:type="dcterms:W3CDTF">2026-01-25T09:51:01Z</dcterms:modified>
</cp:coreProperties>
</file>